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345" yWindow="45" windowWidth="8085" windowHeight="6510" activeTab="4"/>
  </bookViews>
  <sheets>
    <sheet name="Summary" sheetId="24" r:id="rId1"/>
    <sheet name="World Bank total" sheetId="25" r:id="rId2"/>
    <sheet name="IDB total" sheetId="26" r:id="rId3"/>
    <sheet name="IDB loans v. grants" sheetId="27" r:id="rId4"/>
    <sheet name="IMF total" sheetId="28" r:id="rId5"/>
    <sheet name="Sectoral overview" sheetId="14" r:id="rId6"/>
    <sheet name="Agr.Rural Dev" sheetId="6" r:id="rId7"/>
    <sheet name="Education" sheetId="22" r:id="rId8"/>
    <sheet name="Energy" sheetId="3" r:id="rId9"/>
    <sheet name="Finance, Trade, Industry" sheetId="13" r:id="rId10"/>
    <sheet name="Gender GBV" sheetId="8" r:id="rId11"/>
    <sheet name="Health incl Cholera" sheetId="12" r:id="rId12"/>
    <sheet name="Housing" sheetId="16" r:id="rId13"/>
    <sheet name="Natural disaster management" sheetId="19" r:id="rId14"/>
    <sheet name="PovVuln Anal Reduc" sheetId="18" r:id="rId15"/>
    <sheet name="Public sector governance" sheetId="11" r:id="rId16"/>
    <sheet name="Tourism" sheetId="21" r:id="rId17"/>
    <sheet name="Transportation" sheetId="4" r:id="rId18"/>
    <sheet name="Water.Sanitation" sheetId="10" r:id="rId19"/>
  </sheets>
  <definedNames>
    <definedName name="_ftn1" localSheetId="1">'World Bank total'!$B$90</definedName>
    <definedName name="_ftnref1" localSheetId="1">'World Bank total'!$B$84</definedName>
    <definedName name="_xlnm.Print_Area" localSheetId="2">'IDB total'!$A$1:$C$1228</definedName>
    <definedName name="_xlnm.Print_Area" localSheetId="4">'IMF total'!$A$1:$D$29</definedName>
    <definedName name="_xlnm.Print_Area" localSheetId="0">Summary!$A$1:$J$37</definedName>
    <definedName name="_xlnm.Print_Area" localSheetId="1">'World Bank total'!$A$1:$C$276</definedName>
    <definedName name="_xlnm.Print_Titles" localSheetId="2">'IDB total'!$A$1:$IV$1</definedName>
    <definedName name="_xlnm.Print_Titles" localSheetId="1">'World Bank total'!$A$4:$IV$4</definedName>
  </definedNames>
  <calcPr calcId="125725"/>
</workbook>
</file>

<file path=xl/calcChain.xml><?xml version="1.0" encoding="utf-8"?>
<calcChain xmlns="http://schemas.openxmlformats.org/spreadsheetml/2006/main">
  <c r="C10" i="27"/>
  <c r="B10"/>
  <c r="D4"/>
  <c r="C3" i="28"/>
  <c r="D7"/>
  <c r="D3" s="1"/>
  <c r="E25" i="24" s="1"/>
  <c r="G25" s="1"/>
  <c r="B3" i="27"/>
  <c r="C3"/>
  <c r="D3"/>
  <c r="E3"/>
  <c r="F3"/>
  <c r="G3"/>
  <c r="H3"/>
  <c r="I3"/>
  <c r="B4"/>
  <c r="C4"/>
  <c r="E4"/>
  <c r="B5"/>
  <c r="C5"/>
  <c r="D5"/>
  <c r="E5"/>
  <c r="B6"/>
  <c r="C6"/>
  <c r="D6"/>
  <c r="E6"/>
  <c r="B7"/>
  <c r="C7"/>
  <c r="D7"/>
  <c r="E7"/>
  <c r="B8"/>
  <c r="C8"/>
  <c r="D8"/>
  <c r="E8"/>
  <c r="B9"/>
  <c r="C9"/>
  <c r="D9"/>
  <c r="E9"/>
  <c r="D10"/>
  <c r="E10"/>
  <c r="B11"/>
  <c r="C11"/>
  <c r="D11"/>
  <c r="E11"/>
  <c r="B12"/>
  <c r="C12"/>
  <c r="D12"/>
  <c r="E12"/>
  <c r="D2" i="26"/>
  <c r="E7"/>
  <c r="E2" s="1"/>
  <c r="G15" i="24" s="1"/>
  <c r="F8" i="26"/>
  <c r="F2" s="1"/>
  <c r="E23"/>
  <c r="F24"/>
  <c r="E39"/>
  <c r="F40"/>
  <c r="E55"/>
  <c r="F56"/>
  <c r="E71"/>
  <c r="F72"/>
  <c r="E87"/>
  <c r="F88"/>
  <c r="E103"/>
  <c r="F104"/>
  <c r="E119"/>
  <c r="F120"/>
  <c r="E135"/>
  <c r="F136"/>
  <c r="E151"/>
  <c r="F152"/>
  <c r="E167"/>
  <c r="F168"/>
  <c r="E183"/>
  <c r="F184"/>
  <c r="E199"/>
  <c r="F200"/>
  <c r="E215"/>
  <c r="F216"/>
  <c r="E231"/>
  <c r="F232"/>
  <c r="E247"/>
  <c r="F248"/>
  <c r="E263"/>
  <c r="F264"/>
  <c r="E279"/>
  <c r="F280"/>
  <c r="E295"/>
  <c r="F296"/>
  <c r="E311"/>
  <c r="F312"/>
  <c r="E327"/>
  <c r="F328"/>
  <c r="E343"/>
  <c r="F344"/>
  <c r="E359"/>
  <c r="F360"/>
  <c r="E375"/>
  <c r="F376"/>
  <c r="E391"/>
  <c r="F392"/>
  <c r="E407"/>
  <c r="F408"/>
  <c r="E423"/>
  <c r="F424"/>
  <c r="E439"/>
  <c r="F440"/>
  <c r="E455"/>
  <c r="F456"/>
  <c r="E471"/>
  <c r="F472"/>
  <c r="E487"/>
  <c r="F488"/>
  <c r="E503"/>
  <c r="F504"/>
  <c r="E519"/>
  <c r="F520"/>
  <c r="E535"/>
  <c r="F536"/>
  <c r="E551"/>
  <c r="F552"/>
  <c r="E567"/>
  <c r="F568"/>
  <c r="E582"/>
  <c r="F583"/>
  <c r="E598"/>
  <c r="F599"/>
  <c r="E614"/>
  <c r="F615"/>
  <c r="E630"/>
  <c r="F631"/>
  <c r="G646"/>
  <c r="G2" s="1"/>
  <c r="H15" i="24" s="1"/>
  <c r="H647" i="26"/>
  <c r="H2" s="1"/>
  <c r="H17" i="24" s="1"/>
  <c r="G662" i="26"/>
  <c r="H663"/>
  <c r="G678"/>
  <c r="H679"/>
  <c r="G694"/>
  <c r="H695"/>
  <c r="G710"/>
  <c r="H711"/>
  <c r="G726"/>
  <c r="H727"/>
  <c r="G742"/>
  <c r="H743"/>
  <c r="G758"/>
  <c r="H759"/>
  <c r="G774"/>
  <c r="H775"/>
  <c r="G790"/>
  <c r="H791"/>
  <c r="G806"/>
  <c r="H807"/>
  <c r="G822"/>
  <c r="H823"/>
  <c r="G838"/>
  <c r="H839"/>
  <c r="G854"/>
  <c r="H855"/>
  <c r="G870"/>
  <c r="H871"/>
  <c r="I886"/>
  <c r="I2" s="1"/>
  <c r="J887"/>
  <c r="J2" s="1"/>
  <c r="I17" i="24" s="1"/>
  <c r="I902" i="26"/>
  <c r="J903"/>
  <c r="I918"/>
  <c r="J919"/>
  <c r="I934"/>
  <c r="J935"/>
  <c r="I950"/>
  <c r="J951"/>
  <c r="I966"/>
  <c r="J967"/>
  <c r="I982"/>
  <c r="J983"/>
  <c r="I998"/>
  <c r="J999"/>
  <c r="I1013"/>
  <c r="J1014"/>
  <c r="I1028"/>
  <c r="J1029"/>
  <c r="I1043"/>
  <c r="J1044"/>
  <c r="I1058"/>
  <c r="J1059"/>
  <c r="I1073"/>
  <c r="J1074"/>
  <c r="K1089"/>
  <c r="K2" s="1"/>
  <c r="J15" i="24" s="1"/>
  <c r="L1090" i="26"/>
  <c r="L2" s="1"/>
  <c r="J17" i="24" s="1"/>
  <c r="K1105" i="26"/>
  <c r="L1106"/>
  <c r="K1121"/>
  <c r="L1122"/>
  <c r="K1137"/>
  <c r="L1138"/>
  <c r="K1153"/>
  <c r="L1154"/>
  <c r="K1169"/>
  <c r="L1170"/>
  <c r="K1185"/>
  <c r="L1186"/>
  <c r="K1201"/>
  <c r="L1202"/>
  <c r="K1217"/>
  <c r="L1218"/>
  <c r="D2" i="25"/>
  <c r="L2"/>
  <c r="E8"/>
  <c r="E2" s="1"/>
  <c r="F8"/>
  <c r="F2" s="1"/>
  <c r="E21"/>
  <c r="F21"/>
  <c r="E34"/>
  <c r="F34"/>
  <c r="E47"/>
  <c r="F47"/>
  <c r="E60"/>
  <c r="F60"/>
  <c r="E73"/>
  <c r="F73"/>
  <c r="E86"/>
  <c r="F86"/>
  <c r="E99"/>
  <c r="F99"/>
  <c r="F112"/>
  <c r="G125"/>
  <c r="G2" s="1"/>
  <c r="H7" i="24" s="1"/>
  <c r="H125" i="25"/>
  <c r="H2" s="1"/>
  <c r="H9" i="24" s="1"/>
  <c r="G138" i="25"/>
  <c r="H138"/>
  <c r="E151"/>
  <c r="F151"/>
  <c r="G164"/>
  <c r="H164"/>
  <c r="G177"/>
  <c r="H177"/>
  <c r="G190"/>
  <c r="H190"/>
  <c r="G203"/>
  <c r="H203"/>
  <c r="I216"/>
  <c r="I2" s="1"/>
  <c r="I7" i="24" s="1"/>
  <c r="J216" i="25"/>
  <c r="J2" s="1"/>
  <c r="I9" i="24" s="1"/>
  <c r="I229" i="25"/>
  <c r="J229"/>
  <c r="K242"/>
  <c r="K2" s="1"/>
  <c r="J7" i="24" s="1"/>
  <c r="J10" s="1"/>
  <c r="L242" i="25"/>
  <c r="K255"/>
  <c r="L255"/>
  <c r="K268"/>
  <c r="L268"/>
  <c r="B4" i="24"/>
  <c r="J9"/>
  <c r="B12"/>
  <c r="E13"/>
  <c r="C32" s="1"/>
  <c r="E14"/>
  <c r="E15"/>
  <c r="E16"/>
  <c r="E20"/>
  <c r="E22" s="1"/>
  <c r="E24"/>
  <c r="C3" i="11"/>
  <c r="E3"/>
  <c r="C4"/>
  <c r="D4"/>
  <c r="E4"/>
  <c r="C5"/>
  <c r="E5"/>
  <c r="D7"/>
  <c r="D3" s="1"/>
  <c r="H7"/>
  <c r="H3" s="1"/>
  <c r="D8"/>
  <c r="H8"/>
  <c r="D9"/>
  <c r="H9"/>
  <c r="D10"/>
  <c r="H10"/>
  <c r="D11"/>
  <c r="H11"/>
  <c r="D12"/>
  <c r="H12"/>
  <c r="D13"/>
  <c r="H13"/>
  <c r="D14"/>
  <c r="H14"/>
  <c r="D15"/>
  <c r="H15"/>
  <c r="D17"/>
  <c r="H17"/>
  <c r="H5" s="1"/>
  <c r="D18"/>
  <c r="H18"/>
  <c r="D19"/>
  <c r="H19"/>
  <c r="D20"/>
  <c r="H20"/>
  <c r="D21"/>
  <c r="H21"/>
  <c r="D22"/>
  <c r="D23"/>
  <c r="D5" s="1"/>
  <c r="H23"/>
  <c r="D24"/>
  <c r="H24"/>
  <c r="D25"/>
  <c r="H25"/>
  <c r="D26"/>
  <c r="H26"/>
  <c r="H3" i="6"/>
  <c r="C5" i="19"/>
  <c r="C3"/>
  <c r="D37"/>
  <c r="C4" i="10"/>
  <c r="C3"/>
  <c r="C5" i="4"/>
  <c r="C4"/>
  <c r="C3"/>
  <c r="D5" i="21"/>
  <c r="C5"/>
  <c r="D3"/>
  <c r="C3"/>
  <c r="E3" i="18"/>
  <c r="D3"/>
  <c r="C3"/>
  <c r="C4" i="19"/>
  <c r="C4" i="16"/>
  <c r="C5"/>
  <c r="C3"/>
  <c r="C5" i="12"/>
  <c r="C4"/>
  <c r="C3"/>
  <c r="C3" i="8"/>
  <c r="C4" i="13"/>
  <c r="C3"/>
  <c r="C5"/>
  <c r="C5" i="3"/>
  <c r="C4"/>
  <c r="C3"/>
  <c r="C4" i="22"/>
  <c r="E3"/>
  <c r="D3"/>
  <c r="C3"/>
  <c r="E5"/>
  <c r="D5"/>
  <c r="C5"/>
  <c r="E5" i="6"/>
  <c r="C4"/>
  <c r="C3"/>
  <c r="E5" i="10"/>
  <c r="D5"/>
  <c r="C5"/>
  <c r="E4"/>
  <c r="E3"/>
  <c r="D3"/>
  <c r="D23"/>
  <c r="E5" i="4"/>
  <c r="D5"/>
  <c r="D4"/>
  <c r="E4"/>
  <c r="E3"/>
  <c r="D3"/>
  <c r="D26"/>
  <c r="E5" i="21"/>
  <c r="E3"/>
  <c r="H7"/>
  <c r="D7"/>
  <c r="D4" i="18"/>
  <c r="C4"/>
  <c r="E4"/>
  <c r="E3" i="19"/>
  <c r="E5"/>
  <c r="H40"/>
  <c r="D40"/>
  <c r="E5" i="16"/>
  <c r="D5"/>
  <c r="E3"/>
  <c r="D3"/>
  <c r="E4"/>
  <c r="D4"/>
  <c r="D12"/>
  <c r="D4" i="12"/>
  <c r="E4"/>
  <c r="E4" i="13"/>
  <c r="E3"/>
  <c r="E5"/>
  <c r="D12"/>
  <c r="H12"/>
  <c r="H8" i="3"/>
  <c r="E3"/>
  <c r="E5"/>
  <c r="H28"/>
  <c r="D28"/>
  <c r="D27"/>
  <c r="D5" s="1"/>
  <c r="H27"/>
  <c r="H26"/>
  <c r="H25"/>
  <c r="D26"/>
  <c r="D25"/>
  <c r="D24"/>
  <c r="H24"/>
  <c r="E4"/>
  <c r="D11"/>
  <c r="H11"/>
  <c r="H7" i="6"/>
  <c r="D7"/>
  <c r="E6" i="14"/>
  <c r="D5" i="6"/>
  <c r="E3"/>
  <c r="C5"/>
  <c r="H24"/>
  <c r="D24"/>
  <c r="J18" i="24" l="1"/>
  <c r="H18"/>
  <c r="G17"/>
  <c r="G18" s="1"/>
  <c r="N2" i="26"/>
  <c r="E17" i="24" s="1"/>
  <c r="M2" i="26"/>
  <c r="E12" i="24" s="1"/>
  <c r="I15"/>
  <c r="I18" s="1"/>
  <c r="H29"/>
  <c r="I10"/>
  <c r="I30"/>
  <c r="H10"/>
  <c r="H30"/>
  <c r="H31" s="1"/>
  <c r="M2" i="25"/>
  <c r="G7" i="24"/>
  <c r="G29" s="1"/>
  <c r="N2" i="25"/>
  <c r="E9" i="24" s="1"/>
  <c r="G9"/>
  <c r="G10" s="1"/>
  <c r="H4" i="11"/>
  <c r="E4" i="6"/>
  <c r="D35" i="13"/>
  <c r="H35"/>
  <c r="H16" i="12"/>
  <c r="D16"/>
  <c r="D9" i="18"/>
  <c r="D11" i="13"/>
  <c r="D12" i="6"/>
  <c r="H12"/>
  <c r="H11" i="13"/>
  <c r="H19" i="16"/>
  <c r="D19"/>
  <c r="H18"/>
  <c r="D18"/>
  <c r="H45" i="13"/>
  <c r="D45"/>
  <c r="H44"/>
  <c r="D44"/>
  <c r="H22" i="10"/>
  <c r="D22"/>
  <c r="D41" i="13"/>
  <c r="H41"/>
  <c r="H40"/>
  <c r="D40"/>
  <c r="H26" i="22"/>
  <c r="D26"/>
  <c r="D36" i="19"/>
  <c r="D43" i="13"/>
  <c r="H43"/>
  <c r="H25" i="4"/>
  <c r="D25"/>
  <c r="H39" i="19"/>
  <c r="H38"/>
  <c r="D39"/>
  <c r="H7" i="22"/>
  <c r="D7"/>
  <c r="D9" i="16"/>
  <c r="D8"/>
  <c r="D10" i="6"/>
  <c r="D3" s="1"/>
  <c r="D8"/>
  <c r="H42" i="13"/>
  <c r="D42"/>
  <c r="H34"/>
  <c r="D34"/>
  <c r="H17" i="22"/>
  <c r="H23" i="19"/>
  <c r="D23"/>
  <c r="F35" i="14"/>
  <c r="F30"/>
  <c r="F18"/>
  <c r="D43"/>
  <c r="D40"/>
  <c r="D37"/>
  <c r="D34"/>
  <c r="D31"/>
  <c r="D28"/>
  <c r="D25"/>
  <c r="D22"/>
  <c r="D19"/>
  <c r="D16"/>
  <c r="D13"/>
  <c r="D10"/>
  <c r="D7"/>
  <c r="H21" i="10"/>
  <c r="H20"/>
  <c r="H19"/>
  <c r="H18"/>
  <c r="H17"/>
  <c r="H16"/>
  <c r="H5" s="1"/>
  <c r="F42" i="14" s="1"/>
  <c r="H15" i="10"/>
  <c r="H14"/>
  <c r="H13"/>
  <c r="H11"/>
  <c r="H10"/>
  <c r="H9"/>
  <c r="H8"/>
  <c r="H7"/>
  <c r="H24" i="4"/>
  <c r="H23"/>
  <c r="H22"/>
  <c r="H21"/>
  <c r="H20"/>
  <c r="H19"/>
  <c r="H18"/>
  <c r="H17"/>
  <c r="H16"/>
  <c r="H15"/>
  <c r="H14"/>
  <c r="H9"/>
  <c r="H7"/>
  <c r="H11"/>
  <c r="H10"/>
  <c r="H8"/>
  <c r="H12"/>
  <c r="H9" i="21"/>
  <c r="H8"/>
  <c r="H35" i="19"/>
  <c r="H34"/>
  <c r="H33"/>
  <c r="H32"/>
  <c r="H31"/>
  <c r="H30"/>
  <c r="H29"/>
  <c r="H28"/>
  <c r="H27"/>
  <c r="H26"/>
  <c r="H25"/>
  <c r="H24"/>
  <c r="H22"/>
  <c r="H21"/>
  <c r="H20"/>
  <c r="H19"/>
  <c r="H18"/>
  <c r="H17"/>
  <c r="H16"/>
  <c r="H15"/>
  <c r="H14"/>
  <c r="H8"/>
  <c r="H12"/>
  <c r="H11"/>
  <c r="H10"/>
  <c r="H9"/>
  <c r="H7"/>
  <c r="H17" i="16"/>
  <c r="H16"/>
  <c r="H15"/>
  <c r="H14"/>
  <c r="H13"/>
  <c r="H12"/>
  <c r="H9"/>
  <c r="H7"/>
  <c r="H10"/>
  <c r="H8"/>
  <c r="H21" i="12"/>
  <c r="H20"/>
  <c r="H19"/>
  <c r="H18"/>
  <c r="H15"/>
  <c r="H14"/>
  <c r="H13"/>
  <c r="H12"/>
  <c r="H11"/>
  <c r="H10"/>
  <c r="H9"/>
  <c r="H8"/>
  <c r="H7"/>
  <c r="H38" i="13"/>
  <c r="H27"/>
  <c r="H26"/>
  <c r="H25"/>
  <c r="H24"/>
  <c r="H23"/>
  <c r="H39"/>
  <c r="H37"/>
  <c r="H36"/>
  <c r="H33"/>
  <c r="H32"/>
  <c r="H31"/>
  <c r="H30"/>
  <c r="H29"/>
  <c r="H28"/>
  <c r="H22"/>
  <c r="H21"/>
  <c r="H20"/>
  <c r="H19"/>
  <c r="H18"/>
  <c r="H17"/>
  <c r="H16"/>
  <c r="H15"/>
  <c r="H14"/>
  <c r="H10"/>
  <c r="H9"/>
  <c r="H8"/>
  <c r="H7"/>
  <c r="H13" i="3"/>
  <c r="H23"/>
  <c r="H22"/>
  <c r="H21"/>
  <c r="H20"/>
  <c r="H19"/>
  <c r="H18"/>
  <c r="H17"/>
  <c r="H16"/>
  <c r="H15"/>
  <c r="H14"/>
  <c r="H10"/>
  <c r="H7"/>
  <c r="H9"/>
  <c r="H25" i="22"/>
  <c r="H27"/>
  <c r="H24"/>
  <c r="H23"/>
  <c r="H22"/>
  <c r="H21"/>
  <c r="H20"/>
  <c r="H19"/>
  <c r="H16"/>
  <c r="H18"/>
  <c r="H15"/>
  <c r="H14"/>
  <c r="H13"/>
  <c r="H12"/>
  <c r="H9"/>
  <c r="H10"/>
  <c r="H8"/>
  <c r="H23" i="6"/>
  <c r="H22"/>
  <c r="H21"/>
  <c r="H20"/>
  <c r="H19"/>
  <c r="H18"/>
  <c r="H17"/>
  <c r="H16"/>
  <c r="H15"/>
  <c r="H14"/>
  <c r="H11"/>
  <c r="H10"/>
  <c r="H9"/>
  <c r="H8"/>
  <c r="E4" i="19"/>
  <c r="D8"/>
  <c r="D11" i="10"/>
  <c r="D9"/>
  <c r="D8"/>
  <c r="D9" i="4"/>
  <c r="D7"/>
  <c r="D11"/>
  <c r="D10"/>
  <c r="D8"/>
  <c r="D12"/>
  <c r="D8" i="18"/>
  <c r="D12" i="19"/>
  <c r="D10"/>
  <c r="D9"/>
  <c r="D7"/>
  <c r="D7" i="16"/>
  <c r="D10"/>
  <c r="D15" i="12"/>
  <c r="D14"/>
  <c r="D13"/>
  <c r="D12"/>
  <c r="D11"/>
  <c r="D10"/>
  <c r="D8" i="3"/>
  <c r="D7"/>
  <c r="D10"/>
  <c r="D9"/>
  <c r="D8" i="22"/>
  <c r="D11" i="6"/>
  <c r="D9"/>
  <c r="E5" i="12"/>
  <c r="E3"/>
  <c r="E3" i="8"/>
  <c r="C4"/>
  <c r="E4"/>
  <c r="E4" i="22"/>
  <c r="D13" i="3"/>
  <c r="D15" i="19"/>
  <c r="D27" i="22"/>
  <c r="D25"/>
  <c r="D24"/>
  <c r="D23"/>
  <c r="D22"/>
  <c r="D21"/>
  <c r="D20"/>
  <c r="D19"/>
  <c r="D16"/>
  <c r="D15"/>
  <c r="D14"/>
  <c r="D9"/>
  <c r="D10"/>
  <c r="H8" i="18"/>
  <c r="H7"/>
  <c r="H4" s="1"/>
  <c r="F29" i="14" s="1"/>
  <c r="H9" i="8"/>
  <c r="H8"/>
  <c r="H7"/>
  <c r="D11" i="19"/>
  <c r="E35" i="14"/>
  <c r="E30"/>
  <c r="E18"/>
  <c r="D16" i="6"/>
  <c r="D15"/>
  <c r="D20"/>
  <c r="D23"/>
  <c r="D39" i="13"/>
  <c r="D24" i="4"/>
  <c r="D23"/>
  <c r="D17" i="16"/>
  <c r="D38" i="13"/>
  <c r="D37"/>
  <c r="D36"/>
  <c r="D23" i="3"/>
  <c r="D22"/>
  <c r="D22" i="6"/>
  <c r="D21" i="10"/>
  <c r="D33" i="13"/>
  <c r="D21" i="3"/>
  <c r="D21" i="6"/>
  <c r="D22" i="4"/>
  <c r="D9" i="21"/>
  <c r="D32" i="13"/>
  <c r="D21" i="4"/>
  <c r="D20"/>
  <c r="D19" i="6"/>
  <c r="D31" i="13"/>
  <c r="D30"/>
  <c r="D21" i="12"/>
  <c r="D19" i="4"/>
  <c r="D20" i="3"/>
  <c r="D29" i="13"/>
  <c r="D38" i="19"/>
  <c r="D8" i="21"/>
  <c r="E37" i="14" s="1"/>
  <c r="D28" i="13"/>
  <c r="D18" i="6"/>
  <c r="D20" i="12"/>
  <c r="D19"/>
  <c r="D18" i="4"/>
  <c r="D27" i="13"/>
  <c r="D26"/>
  <c r="D25"/>
  <c r="D23"/>
  <c r="D17" i="4"/>
  <c r="D22" i="13"/>
  <c r="D21"/>
  <c r="D20" i="10"/>
  <c r="D16" i="16"/>
  <c r="D20" i="13"/>
  <c r="D33" i="19"/>
  <c r="D18" i="13"/>
  <c r="D17" i="6"/>
  <c r="D19" i="10"/>
  <c r="D35" i="19"/>
  <c r="D34"/>
  <c r="D18" i="12"/>
  <c r="D19" i="13"/>
  <c r="D16" i="4"/>
  <c r="D18" i="10"/>
  <c r="D15" i="4"/>
  <c r="D15" i="16"/>
  <c r="D17" i="13"/>
  <c r="D16"/>
  <c r="D18" i="3"/>
  <c r="D17"/>
  <c r="D16"/>
  <c r="D17" i="10"/>
  <c r="D16"/>
  <c r="D14" i="4"/>
  <c r="D32" i="19"/>
  <c r="D15" i="3"/>
  <c r="D31" i="19"/>
  <c r="D15" i="10"/>
  <c r="D15" i="13"/>
  <c r="D14" i="6"/>
  <c r="D14" i="10"/>
  <c r="D14" i="16"/>
  <c r="D13"/>
  <c r="D30" i="19"/>
  <c r="D29"/>
  <c r="D28"/>
  <c r="D27"/>
  <c r="D26"/>
  <c r="D13" i="10"/>
  <c r="D25" i="19"/>
  <c r="D24"/>
  <c r="D14" i="13"/>
  <c r="D22" i="19"/>
  <c r="D21"/>
  <c r="D20"/>
  <c r="D19"/>
  <c r="D18"/>
  <c r="D17"/>
  <c r="D14"/>
  <c r="D5" s="1"/>
  <c r="I29" i="24" l="1"/>
  <c r="I31" s="1"/>
  <c r="E18"/>
  <c r="E30"/>
  <c r="E4"/>
  <c r="E7"/>
  <c r="G30"/>
  <c r="G31" s="1"/>
  <c r="D4" i="19"/>
  <c r="D3"/>
  <c r="D4" i="6"/>
  <c r="E5" i="14" s="1"/>
  <c r="H4" i="10"/>
  <c r="F41" i="14" s="1"/>
  <c r="H4" i="4"/>
  <c r="F38" i="14" s="1"/>
  <c r="E38"/>
  <c r="D5" i="13"/>
  <c r="F5"/>
  <c r="D3" i="3"/>
  <c r="D4"/>
  <c r="H5" i="22"/>
  <c r="F9" i="14" s="1"/>
  <c r="D4" i="22"/>
  <c r="E25" i="14"/>
  <c r="H3" i="21"/>
  <c r="F37" i="14" s="1"/>
  <c r="E24"/>
  <c r="D5" i="12"/>
  <c r="E21" i="14" s="1"/>
  <c r="H4" i="22"/>
  <c r="F8" i="14" s="1"/>
  <c r="H4" i="3"/>
  <c r="F11" i="14" s="1"/>
  <c r="E42"/>
  <c r="E12"/>
  <c r="E8"/>
  <c r="H3" i="16"/>
  <c r="F25" i="14" s="1"/>
  <c r="E27"/>
  <c r="E28"/>
  <c r="E39"/>
  <c r="F33"/>
  <c r="H5" i="13"/>
  <c r="F15" i="14" s="1"/>
  <c r="E9"/>
  <c r="E10"/>
  <c r="E7"/>
  <c r="H5" i="6"/>
  <c r="F6" i="14" s="1"/>
  <c r="H3" i="10"/>
  <c r="F43" i="14" s="1"/>
  <c r="H4" i="12"/>
  <c r="F20" i="14" s="1"/>
  <c r="H4" i="8"/>
  <c r="F17" i="14" s="1"/>
  <c r="F7"/>
  <c r="H3" i="4"/>
  <c r="F40" i="14" s="1"/>
  <c r="F32"/>
  <c r="H3" i="18"/>
  <c r="F31" i="14" s="1"/>
  <c r="H4" i="19"/>
  <c r="F26" i="14" s="1"/>
  <c r="H4" i="16"/>
  <c r="F23" i="14" s="1"/>
  <c r="H3" i="8"/>
  <c r="F19" i="14" s="1"/>
  <c r="H4" i="6"/>
  <c r="F5" i="14" s="1"/>
  <c r="H36" i="19"/>
  <c r="H5" s="1"/>
  <c r="F27" i="14" s="1"/>
  <c r="H5" i="21"/>
  <c r="F36" i="14" s="1"/>
  <c r="F34"/>
  <c r="E15"/>
  <c r="F4" i="13"/>
  <c r="H4"/>
  <c r="F14" i="14" s="1"/>
  <c r="H3" i="13"/>
  <c r="F16" i="14" s="1"/>
  <c r="H3" i="3"/>
  <c r="F13" i="14" s="1"/>
  <c r="H5" i="4"/>
  <c r="F39" i="14" s="1"/>
  <c r="E40"/>
  <c r="E36"/>
  <c r="H5" i="16"/>
  <c r="F24" i="14" s="1"/>
  <c r="H5" i="12"/>
  <c r="F21" i="14" s="1"/>
  <c r="H3" i="12"/>
  <c r="F22" i="14" s="1"/>
  <c r="H5" i="3"/>
  <c r="F12" i="14" s="1"/>
  <c r="H3" i="22"/>
  <c r="F10" i="14" s="1"/>
  <c r="F3" i="13"/>
  <c r="E33" i="14"/>
  <c r="D10" i="13"/>
  <c r="D7" i="18"/>
  <c r="D9" i="13"/>
  <c r="D8"/>
  <c r="D7"/>
  <c r="D9" i="8"/>
  <c r="D8"/>
  <c r="D7"/>
  <c r="D10" i="10"/>
  <c r="D7"/>
  <c r="D9" i="12"/>
  <c r="D8"/>
  <c r="D7"/>
  <c r="D3" s="1"/>
  <c r="E22" i="14" s="1"/>
  <c r="E6" i="24" l="1"/>
  <c r="E29"/>
  <c r="F32" s="1"/>
  <c r="E8"/>
  <c r="C33"/>
  <c r="E10"/>
  <c r="D4" i="13"/>
  <c r="D3"/>
  <c r="E45" i="14"/>
  <c r="E43"/>
  <c r="H3" i="19"/>
  <c r="F28" i="14" s="1"/>
  <c r="D3" i="8"/>
  <c r="E19" i="14" s="1"/>
  <c r="E16"/>
  <c r="E31"/>
  <c r="E29"/>
  <c r="D4" i="10"/>
  <c r="E41" i="14" s="1"/>
  <c r="E32"/>
  <c r="E34"/>
  <c r="E23"/>
  <c r="E11"/>
  <c r="E13"/>
  <c r="E14"/>
  <c r="E26"/>
  <c r="D4" i="8"/>
  <c r="E17" i="14" s="1"/>
  <c r="E20"/>
  <c r="F33" i="24" l="1"/>
  <c r="E31"/>
  <c r="E44" i="14"/>
  <c r="E46" l="1"/>
  <c r="F45" s="1"/>
  <c r="F44" l="1"/>
</calcChain>
</file>

<file path=xl/comments1.xml><?xml version="1.0" encoding="utf-8"?>
<comments xmlns="http://schemas.openxmlformats.org/spreadsheetml/2006/main">
  <authors>
    <author>Elizabeth Arend</author>
  </authors>
  <commentList>
    <comment ref="B6" authorId="0">
      <text>
        <r>
          <rPr>
            <b/>
            <sz val="8"/>
            <color indexed="81"/>
            <rFont val="Tahoma"/>
            <family val="2"/>
          </rPr>
          <t>Elizabeth Arend:</t>
        </r>
        <r>
          <rPr>
            <sz val="8"/>
            <color indexed="81"/>
            <rFont val="Tahoma"/>
            <family val="2"/>
          </rPr>
          <t xml:space="preserve">
114 million: 27 Jan 2010
60 million: 21 July 2010</t>
        </r>
      </text>
    </comment>
    <comment ref="B7" authorId="0">
      <text>
        <r>
          <rPr>
            <b/>
            <sz val="8"/>
            <color indexed="81"/>
            <rFont val="Tahoma"/>
            <family val="2"/>
          </rPr>
          <t>Elizabeth Arend:</t>
        </r>
        <r>
          <rPr>
            <sz val="8"/>
            <color indexed="81"/>
            <rFont val="Tahoma"/>
            <family val="2"/>
          </rPr>
          <t xml:space="preserve">
disbursements in tranches:
January 29, 2010: 73,130,000
August 02, 2010: 8,190,000
May 25, 2011: 8,190,000
March 27, 2012: 9,828,000
July 31, 2012: 4,914,000
March 21, 2013: 4,914,000
August 6, 2013: 2,500,000</t>
        </r>
      </text>
    </comment>
  </commentList>
</comments>
</file>

<file path=xl/sharedStrings.xml><?xml version="1.0" encoding="utf-8"?>
<sst xmlns="http://schemas.openxmlformats.org/spreadsheetml/2006/main" count="3739" uniqueCount="1124">
  <si>
    <t>Date</t>
  </si>
  <si>
    <t>IDB</t>
  </si>
  <si>
    <t>HA-T1125 : Emergency response to earthquake in Haiti</t>
  </si>
  <si>
    <t>HA-X1020 : Preparation for MIF actions in Haiti following the earthquake: Emergency Approval</t>
  </si>
  <si>
    <t>HA-G1003 : FONKOZE: HAITI EMERGENCY ALLOCATION</t>
  </si>
  <si>
    <t>HA-G1007 : SOGESOL:HAITI Emergency Spending Allocation Request (HESAR)</t>
  </si>
  <si>
    <t>HA-X1019 : SECCI: Emergency Program for Solar Generation</t>
  </si>
  <si>
    <t>HA-G1002 : INDEPCO: Haiti Emergency Allocation Request (HESAR</t>
  </si>
  <si>
    <t>HA-G1010 : Veterimed:HAITI Emergency Spending Allocation Request(HESAR)</t>
  </si>
  <si>
    <t>HA-G1001 : MCN:HAITI: Emergency Spending Allocation</t>
  </si>
  <si>
    <t>HA-G1008 : ACME:HAITI Emergency Allocation Request(HESAR)</t>
  </si>
  <si>
    <t>HA-G1006 : FHAPME:HAITI Emergency Spending Allocation Request (HESAR)</t>
  </si>
  <si>
    <t>HA-T1128 : Support to Haiti's PDNA</t>
  </si>
  <si>
    <t>HA-X1018 : GEF Emergency Program for Solar Power Generation and Lighting</t>
  </si>
  <si>
    <t>HA-M1026 : Institutional strengthening of FHAPME</t>
  </si>
  <si>
    <t>HA-G1009 : CARIFRESH:HAITI Emergency Spending Allocation Request(HESAR)</t>
  </si>
  <si>
    <t>HA-G1005 : CCIH:HAITI Emergency Spending Allocation Request (HESAR)</t>
  </si>
  <si>
    <t>HA-T1119 : Strategic Plan for Solid Waste Management in Four Intermediate Cities</t>
  </si>
  <si>
    <t>HA-G1013 : FHAF:HAITI-Emergency Especial Allocation Request (HESAR)</t>
  </si>
  <si>
    <t>HA-G1014 : DID:HAITI-Emergency Especial Allocation Request (HESAR)</t>
  </si>
  <si>
    <t>HA-G1016 : ANATRAF:HAITI-Emergency Especial Allocation Request (HESAR)</t>
  </si>
  <si>
    <t>HA-G1015 : VIVA-RIO-HAITI-Emergency Especial Allocation Request (HESAR)</t>
  </si>
  <si>
    <t>HA-G1017 : FED:Haiti Emergency Spending Allocation Request(HESAR)</t>
  </si>
  <si>
    <t>HA-X1023 : Administration of donor Resources for Haiti - UNASUR</t>
  </si>
  <si>
    <t>HA-M1032 : "Learning by doing" to build back a better Haiti</t>
  </si>
  <si>
    <t>HA-M1031 : Un techo para mi pais: emergency and social inclusion</t>
  </si>
  <si>
    <t>HA-L1048 : Support to the Shelter Sector Response Plan</t>
  </si>
  <si>
    <t>HA-X1014 : Rural Water and Sanitation Program (II)</t>
  </si>
  <si>
    <t>HA-L1034 : Fiscal Sustainability II</t>
  </si>
  <si>
    <t>HA-M1034 : Mango as an opportunity for long-term economic growth</t>
  </si>
  <si>
    <t>HA-M1033 : Haitian Emergency Liquidity Program (HELP)</t>
  </si>
  <si>
    <t>HA-T1103 : Support for the preparation of operation HA-L1044</t>
  </si>
  <si>
    <t>HA-T1131 : Support for the Implementation of the Education Plan</t>
  </si>
  <si>
    <t>HA-G1019 : HAITI-HESAR- Project Managment for non profit organization</t>
  </si>
  <si>
    <t>HA-L1035 : Rehabilitation of the Electricity Distribution System in Port-au-Prince, PhaseII</t>
  </si>
  <si>
    <t>HA-G1018 : ICEF-HAITI: Emergency Spending Allocation</t>
  </si>
  <si>
    <t>HA-L1046 : Program to Support Transportation Sector Development in Haiti</t>
  </si>
  <si>
    <t>HA-X1021 : Port Au Prince Water and Sanitation Project</t>
  </si>
  <si>
    <t>HA-L1051 : New Technologies and Institutional Capacity Strengthening in the Government of Haiti</t>
  </si>
  <si>
    <t>HA-T1130 : Towards a Sustainable Energy Sector Haiti - White Paper</t>
  </si>
  <si>
    <t>HA-M1037 : Developing the North Department as a Tourism Destination</t>
  </si>
  <si>
    <t>HA-X1017 : BIOENERGY ACTION PLAN (COFAB component)</t>
  </si>
  <si>
    <t>HA-T1077 : Bioenergy Action Plan</t>
  </si>
  <si>
    <t>HA-L1050 :  Program to Establish a Partial Credit Guarantee Fund</t>
  </si>
  <si>
    <t>HA-T1132 : Fiduciary Support for the Partial Credit Guarantee Fund</t>
  </si>
  <si>
    <t>HA-L1002 : Urban Rehabilitation Program</t>
  </si>
  <si>
    <t>HA0087 : Transport Infrastructure Rehabilitation Program</t>
  </si>
  <si>
    <t>HA-L1018 : Support Human Resource Management in Public Sector</t>
  </si>
  <si>
    <t>HA0082 : Strengthening of Economic Governance Institutions</t>
  </si>
  <si>
    <t>HA-L1007 : Rural Water and Sanitation Program</t>
  </si>
  <si>
    <t>HA-L1003 : Rural Supply Chain Development Program</t>
  </si>
  <si>
    <t>HA0075 : Rural and Secondary Roads</t>
  </si>
  <si>
    <t>HA-L1014 : Rehabilitation of Electricity Distribution System in Port au Prince</t>
  </si>
  <si>
    <t>HA0045 : Organization &amp; Rationalization Health Sector</t>
  </si>
  <si>
    <t>HA-L1005 : National Program of Flood Early Warning</t>
  </si>
  <si>
    <t>HA-L1006 : Institutional Strengthening for Environmental Management</t>
  </si>
  <si>
    <t>HA-L1008 : Financial Sector Reform Support Program</t>
  </si>
  <si>
    <t>HA-L1009 : Ennery-Quinte Agricultural Intensification Project</t>
  </si>
  <si>
    <t>HA-T1089 : Support to Private Sector Investment and Export Industry</t>
  </si>
  <si>
    <t>HA-G1020 : UNQ:Haiti Emergency Spending Allocation Request(HESAR)</t>
  </si>
  <si>
    <t>HA-G1022 : Partial Credit Guarantees Fund</t>
  </si>
  <si>
    <t>HA-G1004 : Emergency Shelter Provision for Earthquake-Affected Port-Au-Prince, Haiti</t>
  </si>
  <si>
    <t>HA-T1136 : Master Plan for Rehabilitation and Management of the Trutier Site</t>
  </si>
  <si>
    <t>HA-L1049 : Support for Haiti's Reconfiguration of the Education Sector</t>
  </si>
  <si>
    <t>HA-T1138 : Connectivity in Haiti: Broadband Infrastructure for Economic Development and Tra</t>
  </si>
  <si>
    <t>HA-T1141 : Support private sector involvement in programmatic approach to develop the North</t>
  </si>
  <si>
    <t>HA-T1139 : Support for the Business Development Services Program</t>
  </si>
  <si>
    <t>HA-T1135 : Strategic Port Study in Haiti</t>
  </si>
  <si>
    <t>HA-S1010 : Institutional strengthening of FINCA for the improvement of financial services</t>
  </si>
  <si>
    <t>HA-S1011 : CP:Le Levier- Development and implementation of financial products for housing</t>
  </si>
  <si>
    <t>HA-S1009 : CP:Fraternité- Development and implementation of financial products for housing</t>
  </si>
  <si>
    <t>HA-S1008 : CP-Marigot Development and implementation of financial products for housing for</t>
  </si>
  <si>
    <t>HA-S1012 : CP-Kotelam Development and implementation of financial products for housing for</t>
  </si>
  <si>
    <t>HA-T1137 : Communication plan to promote Road Safety in Haiti</t>
  </si>
  <si>
    <t>HA-G1021 : Emergency Response for the Containment of Cholera</t>
  </si>
  <si>
    <t>HA-L1062 : Emergency Response for the Containment of Cholera</t>
  </si>
  <si>
    <t>HA-M1035 : Improving economic opportunities of vulnerable youth in Haiti</t>
  </si>
  <si>
    <t>HA-M1030 : Creation of a Human financing model for higher education in Haiti</t>
  </si>
  <si>
    <t xml:space="preserve">HA-X1020 : Preparation for MIF actions in Haiti following the earthquake: Emergency Approval </t>
  </si>
  <si>
    <t>HA-X1026 : Support for Haiti's Reconfiguration of the Education Sector</t>
  </si>
  <si>
    <t>HA-T1142 : Preparation of the Land Tenure Regularization Program</t>
  </si>
  <si>
    <t>HA-X1027 : Support for Haiti's Reconfiguration of the Education Sector</t>
  </si>
  <si>
    <t>HA-M1038 : Increasing Access to Sustainable Energy Technologies Using Remittances as a Sour</t>
  </si>
  <si>
    <t>HA-G1024 : Support for Reconfiguration of the Education Sector</t>
  </si>
  <si>
    <t>HA-T1143 : Support to the Reconstruction of Hotels in Port-au-Prince</t>
  </si>
  <si>
    <t>HA-T1146 : Action Plan for C and D Countries</t>
  </si>
  <si>
    <t>HA-T1144 : Roundtable with the New Haitian Government</t>
  </si>
  <si>
    <t>HA-L1065 : Institutional Transformation and Modernization Program of the Energy Sector I</t>
  </si>
  <si>
    <t>HA-L1055 : Infrastructure Program</t>
  </si>
  <si>
    <t>HA-X1024 : Integrated Control for Neglected Tropical Diseases in Port au Prince</t>
  </si>
  <si>
    <t>HA-L1057 : Business Development and Training Services Program for Investment</t>
  </si>
  <si>
    <t>HA-T1148 : Haiti Investment Forum 2011</t>
  </si>
  <si>
    <t>HA-G1025 : Technology Transfer to Small Farmers Program</t>
  </si>
  <si>
    <t>HA-L1059 : Technology Transfer to Small Farmers</t>
  </si>
  <si>
    <t>HA-T1134 : Support for the Reconstruction of the Toussaint Louverture Airport</t>
  </si>
  <si>
    <t>HA-T1147 : Support to the Education Sector Plan and IDB Program in Haiti</t>
  </si>
  <si>
    <t>HA-L1060 : Support to the Implementation of the Education Plan and Reform in Haiti</t>
  </si>
  <si>
    <t>HA-L1054 : Support for Transport Sector in Haiti</t>
  </si>
  <si>
    <t>HA-M1041 : Inclusive Business in the value chain of an Industrial Park</t>
  </si>
  <si>
    <t>HA-G1026 : Support to the Implementation of Education Plan and Reform in Haiti</t>
  </si>
  <si>
    <t>HA-T1169 : Tourism Technical Study Tour to Brazil</t>
  </si>
  <si>
    <t>HA-T1170 : Micro-enterprises in Road Maintenance: the Bolivian Experience</t>
  </si>
  <si>
    <t>HA-M1042 : Strengthening the Coffee Value Chain in Haiti</t>
  </si>
  <si>
    <t>HA-T1152 : Technical Mission of the Sports for Development Steering Committee to Colombia</t>
  </si>
  <si>
    <t>HA-L1038 : Supplementary Financing for the Peligre Hydroelectric Plant</t>
  </si>
  <si>
    <t>HA-T1174 : Action Plan for C and D Countries</t>
  </si>
  <si>
    <t>HA-L1072 : AIC - Developing Insurance Solutions for Haiti</t>
  </si>
  <si>
    <t>HA-T1166 : Truitier Informal Recycler Inclusion Program</t>
  </si>
  <si>
    <t>HA-L1056 : Land tenure security program in rural areas</t>
  </si>
  <si>
    <t>HA-T1150 : Artibonite 4C Hydroelectric Project - Studies</t>
  </si>
  <si>
    <t>HA-L1074 : Institutional Strengthening and Reform of the Agriculture Sector I</t>
  </si>
  <si>
    <t>HA-T1151 : Pilot Case in Productive Communal Areas</t>
  </si>
  <si>
    <t>Total</t>
  </si>
  <si>
    <t>Agriculture and Rural Development</t>
  </si>
  <si>
    <t>Education</t>
  </si>
  <si>
    <t>Energy</t>
  </si>
  <si>
    <t>Transportation</t>
  </si>
  <si>
    <t>HA-L1073 : Institutional Transformation and Modernization Program of the Energy Sector II</t>
  </si>
  <si>
    <t>Percent disbursed</t>
  </si>
  <si>
    <t>Sector*</t>
  </si>
  <si>
    <t>**Amount of funds 'disbursed' is calculated from figures reported in project summaries on WB and IDB pages.</t>
  </si>
  <si>
    <t>HA-T1171 : Support to the development of the TVET sector policy</t>
  </si>
  <si>
    <t>HA-M1045 : Leopard Haiti Fund</t>
  </si>
  <si>
    <t>HA-M1043 : Equity strengthening of ACME for the expansion of financial services to MSEs</t>
  </si>
  <si>
    <t>WB</t>
  </si>
  <si>
    <t>HA-L1044: 2351/GR-HA: Water and Sanitation for Port Au Prince</t>
  </si>
  <si>
    <t>HA0017: 2385 GR-HA : Vocational Training</t>
  </si>
  <si>
    <t>HA0093: 2384/GR-HA : Program for Rehabilitation of Basic Economic Infrastructure</t>
  </si>
  <si>
    <t>HA0014 : 2381/GR-HA  Drinking Water and Sanitation Sector Reform</t>
  </si>
  <si>
    <t>HA0038 : 2382/ GR-HABasic Education Program</t>
  </si>
  <si>
    <t>HA0016 : 2383/GR-HA: Agricultural Intensification</t>
  </si>
  <si>
    <t>Notes</t>
  </si>
  <si>
    <t>Proportion</t>
  </si>
  <si>
    <t>Amount sector/ theme (millions USD)</t>
  </si>
  <si>
    <t xml:space="preserve">P118139 Rural Community Driven Development - Additional Financing II </t>
  </si>
  <si>
    <t>Includes the following Themes: Global food crisis response;  Rural non-farm income generation; Other rural development; Rural policies and institutions; rural markets; Rural services and infrastructure</t>
  </si>
  <si>
    <t xml:space="preserve">Includes the following Themes: </t>
  </si>
  <si>
    <t>Total Education</t>
  </si>
  <si>
    <t>Includes the following Themes: Education for all, Education for the knowledge economy</t>
  </si>
  <si>
    <t>Primary education</t>
  </si>
  <si>
    <t xml:space="preserve">P121193 Education for All Project - Additional Financing </t>
  </si>
  <si>
    <t>Total project commitment (usd)</t>
  </si>
  <si>
    <t>P114174 Haiti Education for All Fast-Track Initiative Catalytic Fund</t>
  </si>
  <si>
    <t>Includes the following Sectors : Adult literacy/non-formal education, Primary education, Pre-primary education, Public administration- Education, General education sector, Secondary education, Tertiary education, vocational training</t>
  </si>
  <si>
    <t>P121690 Household Development Agent Pilot</t>
  </si>
  <si>
    <t>P124134 Haiti - Education for All Project - Phase II</t>
  </si>
  <si>
    <t>Includes the following Sectors : Coal Mining, Other Mining and Extractive Industries, Energy efficiency in Heat and Power, Other Renewable Energy, General energy sector,  Thermal Power Generation, Hydropower, Transmission and Distribution of Electricity, Oil and gas, Public administration- Energy and mining</t>
  </si>
  <si>
    <t>Public administration- Energy and mining</t>
  </si>
  <si>
    <t>P130749: AF Infrastructure &amp; Institutions Emergency Recovery</t>
  </si>
  <si>
    <t>P120914 Emergency program for solar power generation and lighting for Haiti, as a consequence of the Earthquake in Port au Prince</t>
  </si>
  <si>
    <t>P127203 Rebuilding Energy Infrastructure and Access</t>
  </si>
  <si>
    <t>P118239 Emergency Development Policy Operation</t>
  </si>
  <si>
    <t>Includes the following Themes: Child health, Malaria, Health system performance, HIV/AIDS, Injuries and non-communicable diseases, Population and reproductive health, Tuberculosis, Nutrition and food security, Other communicable diseases, Other human development</t>
  </si>
  <si>
    <t>Health</t>
  </si>
  <si>
    <t>P120110 Cholera Emergency Response Project</t>
  </si>
  <si>
    <t>Total Transportation</t>
  </si>
  <si>
    <t>P125805 Port au Prince Neighborhood Housing Reconstruction</t>
  </si>
  <si>
    <t>P126346 Disaster Risk Management and Reconstruction</t>
  </si>
  <si>
    <t>P120895 Infrastructure and Institutions Emergency Recovery Project for Haiti</t>
  </si>
  <si>
    <t>P106699 Housing Reconstruction - Urban Community Driven Development Additional Financing</t>
  </si>
  <si>
    <t>Flood protection</t>
  </si>
  <si>
    <t>Includes the following Sectors : Aviation, Railways, General transportation sector, Rural and Inter-Urban Roads and Highways, Ports, Waterways and shipping, Urban Transport, Public administration- Transportation</t>
  </si>
  <si>
    <t>Includes the following Sectors : Health, Other social services, Compulsory health finance, Public administration- Health, Non-compulsory health finance</t>
  </si>
  <si>
    <t>Total Housing</t>
  </si>
  <si>
    <t>Includes the following Sectors : Housing finance, Housing construction, Urban planning and housing policy</t>
  </si>
  <si>
    <t>Housing construction</t>
  </si>
  <si>
    <t>P121391 Haiti Post-Disaster Partial Credit Guarantee Program Support Project</t>
  </si>
  <si>
    <t>Includes the following Sectors : GBV (self-coded), Gender</t>
  </si>
  <si>
    <t>Banking</t>
  </si>
  <si>
    <t>Includes the following Themes: climate change</t>
  </si>
  <si>
    <r>
      <t xml:space="preserve">Includes the following Sectors : </t>
    </r>
    <r>
      <rPr>
        <b/>
        <sz val="9"/>
        <color theme="1"/>
        <rFont val="Calibri"/>
        <family val="2"/>
        <scheme val="minor"/>
      </rPr>
      <t/>
    </r>
  </si>
  <si>
    <t>Includes the following Sectors : Agricultural extension and research,  Forestry, Animal production, General agriculture, fishing and forestry sector; Crops; Irrigation and drainage, Agro-industry, marketing, and trade, Public administration- Agriculture, fishing and forestry, Petrochemicals and fertilizers</t>
  </si>
  <si>
    <t>Includes the following Themes: Poverty strategy, analysis and monitoring, social risk mitigation</t>
  </si>
  <si>
    <t>P123205 JSDF Grant for Emergency Community Cash for Work Project</t>
  </si>
  <si>
    <t>Includes the following Sectors : Public administration- Other social services</t>
  </si>
  <si>
    <t>Includes the following Themes: natural disaster management</t>
  </si>
  <si>
    <t>Includes the following Sectors : Flood protection, Wastewater Collection and Transportation, general water, sanitation and flood protection sector, Wastewater Treatment and Disposal, Sanitation, water supply, Solid waste management, Public administration- Water, sanitation and flood protection</t>
  </si>
  <si>
    <t>Includes the following Themes: Access to urban services and housing, Other urban development, Urban services and housing for the poor, City-wide Infrastructure and Service Delivery, Participation and civic engagement, Municipal governance and institutions</t>
  </si>
  <si>
    <t>Includes the following Sectors : Central government administration, General public administration sector, Sub-national government administration, Compulsory pension and unemployment insurance</t>
  </si>
  <si>
    <t>Includes the following Themes: Corporate governance, Infrastructure services for private sector development, Other financial and private sector development, Regulation and competition policy, Small and medium enterprise support, Standards and financial reporting, State enterprise/bank restructuring and privatization, Municipal finance, Export development and competitiveness, Regional integration, International financial architecture, Technology diffusion, Other trade and integration, Trade facilitation and market access, Legal institutions for a market economy</t>
  </si>
  <si>
    <t xml:space="preserve">Includes the following Sectors : </t>
  </si>
  <si>
    <t>Includes the following Sectors : Banking, Capital markets, Credit Reporting and Secured Transactions, General finance sector, Microfinance, Non-compulsory pensions and insurance, Other non-bank financial intermediaries, Payments, settlements, and remittance systems, SME Finance, Public administration- Financial Sector, Analysis of economic growth, Macroeconomic management, Debt management and fiscal substainability, Other economic management, Economic statistics, modeling and forecasting, Public administration- Industry and trade, Other domestic and international trade, Other industry, General industry and trade sector</t>
  </si>
  <si>
    <t>Finance, Trade, Industry</t>
  </si>
  <si>
    <t>Gender and GBV</t>
  </si>
  <si>
    <t>Health and Cholera</t>
  </si>
  <si>
    <t>Housing and Urban Dev</t>
  </si>
  <si>
    <t>Poverty and vulnerability analysis</t>
  </si>
  <si>
    <t>Public sector governance</t>
  </si>
  <si>
    <t>Water/Sanitation</t>
  </si>
  <si>
    <t>Number of projects with sector components</t>
  </si>
  <si>
    <t>Commitment (USD)</t>
  </si>
  <si>
    <t>Total WB</t>
  </si>
  <si>
    <t>Total IDB</t>
  </si>
  <si>
    <t>Total Tourism</t>
  </si>
  <si>
    <t>HA-M1047 : Expanding the Psychometric Credit-scoring Tool to Haiti</t>
  </si>
  <si>
    <t>HA-L1076 : Productive Infrastructure Program</t>
  </si>
  <si>
    <t>HA-T1158 : Transport Infrastructure Data and Laboratory Services in Haiti</t>
  </si>
  <si>
    <t>HA-L1058 : Support for Transport Sector in Haiti II</t>
  </si>
  <si>
    <t>HA-T1163 : Feasibility Study of Cash Transfer Program in the Education Sector</t>
  </si>
  <si>
    <t>HA-L1068 : Northern Economic Pole Business Accelerator Program</t>
  </si>
  <si>
    <t>WB: GBV</t>
  </si>
  <si>
    <t>Primary education (0.69) Public administration- education (0.29), pre-primary education (0.02), Education for all (0.82) = 1.82/ 2 total = 0.91</t>
  </si>
  <si>
    <t>Banking (0.37), SME finance (0.37), Micro, Small and Medium Enterprise support (0.15), Other financial sector development (0.35), Public administration- financial sector (0.16) = 1.4/ 2 total = 0.7</t>
  </si>
  <si>
    <t>Health (0.35), Child health (0.25), Other human development (0.25), Other social services (0.5), Nutrition and food security (0.5) = 1.85/ 2 total = 0.925</t>
  </si>
  <si>
    <t>Health (0.73), Public administration- health (0.27), Other communicable diseases (0.87), Health system performance (0.13) = 2/ 2 total = 1</t>
  </si>
  <si>
    <t>Housing construction (0.45), Urban services and housing for the poor (0.60), Other urban development (0.23)= 1.28 / 2 total= 0.64</t>
  </si>
  <si>
    <t>Participation and civic engagement (0.44), Municipal governance and institutions (0.11) = 0.55/ 2 total = 0.275</t>
  </si>
  <si>
    <t xml:space="preserve">Housing finance (0.10), Urban planning and housing policy (0.15) = 0.25/ 2 total =  0.125 </t>
  </si>
  <si>
    <t>Natural disaster management (1)/2 total = 0.5</t>
  </si>
  <si>
    <t>Natural disaster management (0.35)/2 total = 0.175</t>
  </si>
  <si>
    <t>Poverty strategy, analysis and monitoring (0.05)/2 total = 0.025</t>
  </si>
  <si>
    <t>Social risk mitigation (1), Public administration- Other social services (0.06) = 1.06/2 total =0.53</t>
  </si>
  <si>
    <t>Central government administration (0.10)/ 2 total = 0.05</t>
  </si>
  <si>
    <t>Central government administration (0.75), Public expenditure, financial management and procurement (0.88), Other accountability/anti-corruption (0.12) = 1.75/ 2 total = 0.875</t>
  </si>
  <si>
    <t>Central government administration (0.32), Public expenditure, financial management and procurement (0.25), e-Government (0.07) = 0.64 / 2 total = 0.32</t>
  </si>
  <si>
    <t>General public administration (0.11), Land administration and management (0.02) = 0.13/ 2 total = 0.065</t>
  </si>
  <si>
    <t>Sub-national government administration (0.09)/ 2 total = 0.045</t>
  </si>
  <si>
    <t>Other public sector governance (0.05)/ 2 total = 0.025</t>
  </si>
  <si>
    <t>Aviation (0.19), General transportation sector (0.18), Rural and Inter-Urban Roads and Highways (0.25)= 0.62 / 2 total = 0.31</t>
  </si>
  <si>
    <t>Rural and Inter-Urban Roads and Highways (0.17)/ 2 total = 0.085</t>
  </si>
  <si>
    <t>Rural and Inter-Urban Roads and Highways (0.10)/ 2 total = 0.05</t>
  </si>
  <si>
    <t xml:space="preserve">Rural and Inter-Urban Roads and Highways (0.58), Public administration- Transport (0.07)= 0.65/ 2 total </t>
  </si>
  <si>
    <t>Urban transport (0.35)/ 2 total = 0.175</t>
  </si>
  <si>
    <t>Urban transport (0.07)/ 2 total = 0.035</t>
  </si>
  <si>
    <t>Flood protection (0.20), Wastewater Collection and Transportation (0.15)= 0.35/ 2 total = 0.175</t>
  </si>
  <si>
    <t>General water, sanitation and flood protection sector (0.08)/2 total = 0.04</t>
  </si>
  <si>
    <t>General water, sanitation and flood protection sector (0.22)/ 2 total = 0.11</t>
  </si>
  <si>
    <t>Public administration- Water, sanitation and flood protection (0.15)/ 2 total = 0.075</t>
  </si>
  <si>
    <t>Agriculture sector</t>
  </si>
  <si>
    <t>Education sector</t>
  </si>
  <si>
    <t xml:space="preserve">IDB </t>
  </si>
  <si>
    <t>Energy sector</t>
  </si>
  <si>
    <t>Economic development sector</t>
  </si>
  <si>
    <t>Banking/ Market Development sector</t>
  </si>
  <si>
    <t>Capital Markets sector</t>
  </si>
  <si>
    <t>Private sector development</t>
  </si>
  <si>
    <t>SEP and small projects</t>
  </si>
  <si>
    <t>Financial markets</t>
  </si>
  <si>
    <t>Health sector</t>
  </si>
  <si>
    <t>Shelter sector</t>
  </si>
  <si>
    <t>Urban Development and Housing</t>
  </si>
  <si>
    <t>HESAR</t>
  </si>
  <si>
    <t>Environment and Natural disasters sector</t>
  </si>
  <si>
    <t>Special operations</t>
  </si>
  <si>
    <t>Recovery funds</t>
  </si>
  <si>
    <t>Government sector</t>
  </si>
  <si>
    <t>Reform/ modernization of the state</t>
  </si>
  <si>
    <t>Other</t>
  </si>
  <si>
    <t>Transportation sector</t>
  </si>
  <si>
    <t xml:space="preserve"> Tourism sector</t>
  </si>
  <si>
    <t>Sanitation</t>
  </si>
  <si>
    <t>Tourism</t>
  </si>
  <si>
    <t>Natural Disaster Management</t>
  </si>
  <si>
    <t>Public administration- financial sector (0.2)/ 2 total = 0.1</t>
  </si>
  <si>
    <t>Primary education (0.83), Public administration- education (0.09), Education for all (0.82)= 1.74/ 2 total = 0.87</t>
  </si>
  <si>
    <t>Nutrition and food security (0.18), Other social services (0.08) =0.26/ 2 total = .13</t>
  </si>
  <si>
    <t>Nutrition and food security (0.1)/2 total = 0.05</t>
  </si>
  <si>
    <t>Nutrition and food security (0.11)/ 2 total = .0505</t>
  </si>
  <si>
    <t>Health (0.14), Child health (0.09), Other human development (0.09), = 0.32/ 2 total = 0.16</t>
  </si>
  <si>
    <t>Transmission and distribution of electricity (0.25)/ 2 total = 0.125</t>
  </si>
  <si>
    <t>other social services (0.94)/2 total= 0.47</t>
  </si>
  <si>
    <t>Natural disaster management (0.15)/ 2 total =0.075</t>
  </si>
  <si>
    <t>Other social services (0.24)/2 total= 0.12</t>
  </si>
  <si>
    <t>Gender (0.05)/ 2 total = 0.025</t>
  </si>
  <si>
    <t>Gender (0.03)/ 2 total = 0.015</t>
  </si>
  <si>
    <t>GBV (1), Gender (1)/ 2 total = 1</t>
  </si>
  <si>
    <t>P124134 Haiti- Education for all project -Phase II</t>
  </si>
  <si>
    <t>Rural services and infrastructure (.07)/ 2 total =0.035</t>
  </si>
  <si>
    <t>Natural disaster management (0.97)/ 2 total =0.485</t>
  </si>
  <si>
    <t>Natural disaster management (0.19)/2 total = 0.095</t>
  </si>
  <si>
    <t>Trade facilitation and market access (0.22)/ 2 total =.11</t>
  </si>
  <si>
    <t>Rural services and infrastructure (.27)/ 2 total =0.135</t>
  </si>
  <si>
    <t>Public administration- energy and mining (0.06)/ 2 total =0.03</t>
  </si>
  <si>
    <t>Rural services and infrastructure (0.35)/ 2 total = 0.175</t>
  </si>
  <si>
    <t>General Agriculture, Fishing, and Forestry (0.52), Irrigation and drainage (0.09), Rural services and infrastructure (0.4)= 1.01/ total 2= 0.505</t>
  </si>
  <si>
    <t>Pre-primary education (0.15)/ 2 total = 0.075</t>
  </si>
  <si>
    <t>Other social services (0.11)/ 2 total = 0.055</t>
  </si>
  <si>
    <t>Total disbursed (usd)</t>
  </si>
  <si>
    <t>Percentage disbursed</t>
  </si>
  <si>
    <t>Total disbursed</t>
  </si>
  <si>
    <t>Primary education (0.78), Public administration- education (0.08), Education For all (0.82) = 1.68/ 2 total= 0.84</t>
  </si>
  <si>
    <t>Housing construction (0.42), Participation and civic engagement (0.25), City-wide infrastructure and service (0.15), Urban services and housing for the poor (0.43) = 1.25/ 2 total = 0.625</t>
  </si>
  <si>
    <t>Includes the following Themes: Administrative and civil service reform, Other public sector governance, Decentralization, public expenditure, financial management and procurement, Managing for development results, tax policy and administration, Other accountability/anti-corruption, Land administration and management, e-Government</t>
  </si>
  <si>
    <t>Sub-national government administration (0.14)= .14/ 2 total = 0.07</t>
  </si>
  <si>
    <t>General water, sanitation and flood protection sector (0.1)/ 2 total = 0.05</t>
  </si>
  <si>
    <t>Natural disaster management (.15)/2 total =0.075</t>
  </si>
  <si>
    <t>Average % Disbursed (USD) in sector projects (per Bank)</t>
  </si>
  <si>
    <t>WB Agr +Rural Dev</t>
  </si>
  <si>
    <t>IDB Agr +Rural Dev</t>
  </si>
  <si>
    <t>Total Agr +Rural Dev</t>
  </si>
  <si>
    <t>WB Education</t>
  </si>
  <si>
    <t>IDB Education</t>
  </si>
  <si>
    <t>WB Energy</t>
  </si>
  <si>
    <t>IDB Energy</t>
  </si>
  <si>
    <t>Total Energy</t>
  </si>
  <si>
    <t>WB Health</t>
  </si>
  <si>
    <t>IDB Health</t>
  </si>
  <si>
    <t>Total Health</t>
  </si>
  <si>
    <t>WB Housing</t>
  </si>
  <si>
    <t>IDB Housing</t>
  </si>
  <si>
    <t>WB Nat. Disaster Management</t>
  </si>
  <si>
    <t>IDB Nat. Disaster Management</t>
  </si>
  <si>
    <t>Total Nat. Disaster Management</t>
  </si>
  <si>
    <t>IDB Pov/ Vuln Analysis</t>
  </si>
  <si>
    <t>WB Pov/ Vuln Analysis</t>
  </si>
  <si>
    <t>Total Pov/ Vuln Analysis</t>
  </si>
  <si>
    <t>WB Pub Sector Gov</t>
  </si>
  <si>
    <t>IDB Pub Sector Gov</t>
  </si>
  <si>
    <t>Total Pub Sector Gov</t>
  </si>
  <si>
    <t>WB Gender/GBV</t>
  </si>
  <si>
    <t>Total Gender/GBV</t>
  </si>
  <si>
    <t>IDB Gender/GBV</t>
  </si>
  <si>
    <t>WB Fin/Trade/Industry</t>
  </si>
  <si>
    <t>IDB Fin/Trade/Industry</t>
  </si>
  <si>
    <t>Total Fin/Trade/Industry</t>
  </si>
  <si>
    <t>WB Tourism</t>
  </si>
  <si>
    <t>IDB Tourism</t>
  </si>
  <si>
    <t>WB Transportation</t>
  </si>
  <si>
    <t>IDB Transportation</t>
  </si>
  <si>
    <t>WB Wat/San</t>
  </si>
  <si>
    <t>IDB Wat/San</t>
  </si>
  <si>
    <t>Total Wat/San</t>
  </si>
  <si>
    <t>HA-T1140 : Merging Italian Fashion and Haitian Design</t>
  </si>
  <si>
    <t>Trade</t>
  </si>
  <si>
    <t>HA-L1078 : Private Sector Development through Investment Promotion</t>
  </si>
  <si>
    <t>HA-L1063 : Bringing Higher Value Apparel Manufacturing to Haiti</t>
  </si>
  <si>
    <t>Industry</t>
  </si>
  <si>
    <t>HA-T1153 : Institutional capacity building to promote private investment in Haiti</t>
  </si>
  <si>
    <t>Infrastructure services for private sector development (0.6)/ 2 =.3total</t>
  </si>
  <si>
    <t>General energy sector (1)/ 2 = .5 total</t>
  </si>
  <si>
    <t>General public administration sector (0.29), Land administration and management (0.02) = 0.31/ 2 total = 0.155</t>
  </si>
  <si>
    <t>P126744: Relaunching Agriculture: Strengthening Agriculture Public Services II Project (GAFSP - IDA)</t>
  </si>
  <si>
    <t>P125150 Women and Girls in Haiti's Reconstruction: Addressing and Preventing Gender based Violence</t>
  </si>
  <si>
    <t>HA-T1156 : Capacity Building for Sustainable Management of the Flood Early Warning System</t>
  </si>
  <si>
    <t>HA-L1086 : Emergency Road Rehabilitation Program in Response to Hurricane Sandy</t>
  </si>
  <si>
    <t>HA-T1184 : Action Plan for C and D Countries</t>
  </si>
  <si>
    <t>HA-X1030 : Haiti MIF Strategy</t>
  </si>
  <si>
    <t>HA-T1172 : Improvement of Interventions Aiming at Expanding Access to Education in Haiti</t>
  </si>
  <si>
    <t>HA-T1179 : Water Availability and Integrated Water Resources Management in Northern Haiti</t>
  </si>
  <si>
    <t>HA-L1069 : Increasing Employment Opportunities through Willbes</t>
  </si>
  <si>
    <t>HA-T1181 : Mitigating the Social Impacts of the Caracol Industrial Park</t>
  </si>
  <si>
    <t>Private firms and SME development</t>
  </si>
  <si>
    <t>HA-T1186 : Haiti's Northern Development Corridor - Implementation of ICES</t>
  </si>
  <si>
    <t>HA-T1185 : Haiti's Northern Development Corridor - Implementation of ICES</t>
  </si>
  <si>
    <t>P123974: Haiti Business Development and Investment Project</t>
  </si>
  <si>
    <t>Agro-industry, marketing and trade (0.4)/2= 0.2</t>
  </si>
  <si>
    <t>General industry and trade sector (0.6), Micro, Small and Medium Enterprise support (0.4), Regulation and competition policy (0.3), Trade facilitation and market access (0.3)/ 2= .8</t>
  </si>
  <si>
    <t>P123706: Improving Maternal and Child Health through Integrated Social Services</t>
  </si>
  <si>
    <t>Other social protection and risk analysis (0.2)/2 =0.1</t>
  </si>
  <si>
    <t>Health (0.5), Other social services (0.5),Population and reproductive health (0.3), Child health (0.3), Nutrition and food security (0.2)=  0.9</t>
  </si>
  <si>
    <t>HA-L1082 : Institutional Strengthening and Reform of the Agriculture Sector II</t>
  </si>
  <si>
    <t>P127208: Economic Reconstruction and Growth Development Policy Credit</t>
  </si>
  <si>
    <t>Transmission and Distribution of Electricity (0.28)/2 =0.14</t>
  </si>
  <si>
    <t>HA-T1178 : Sustainable Energy for Haiti</t>
  </si>
  <si>
    <t>HA-T1176 : Sustainable Energy for Haiti</t>
  </si>
  <si>
    <t>HA-T1183 : Sustainable Energy for Haiti</t>
  </si>
  <si>
    <t>HA-L1083 : Institutional Transformation and Modernization Program of the Energy Sector III</t>
  </si>
  <si>
    <t>HA-G1027 : Institutional Transformation and Modernization of the Energy Sector III</t>
  </si>
  <si>
    <t>Banking (0.05)/2 =0.025</t>
  </si>
  <si>
    <t>HA-M1046 : Improving the Haitian Artisan Sector's Capacity to Respond Global Market Demand</t>
  </si>
  <si>
    <t>P126744 Relaunching Agriculture: Strengthening Agriculture Public Services II Project (GAFSP - IDA)</t>
  </si>
  <si>
    <t>HA-G1023 : Sustainable Management Upper Watersheds South Western Haiti-Macaya National Park</t>
  </si>
  <si>
    <t>Central government administration (0.56), General public administration sector (0.11), Public expenditure, financial management and procurement (0.56), Other public sector governance (0.33), Administrative and civil service reform (0.11)= 1.67/2= 0.835</t>
  </si>
  <si>
    <t>HA-T1187 : Brazilian Mission to Support Road Safety in Haiti</t>
  </si>
  <si>
    <t>HA-L1075 : Port-au-Prince Water and Sanitation Project II</t>
  </si>
  <si>
    <t>Renewable energy (1), Climate change (1) = 2/ 2 total = 1</t>
  </si>
  <si>
    <t>Agricultural extension and research (0.9), Animal production (0.03), Rural policies and institutions (0.05), Public administration- Agriculture (0.07), Rural services and infrastructure (0.8) = 1.85/ total 2= 0.925</t>
  </si>
  <si>
    <t>HA-T1182 : Institutional Strengthening to Increase the Technical Capacity of the GoH</t>
  </si>
  <si>
    <t>Last updated 13 August 2013</t>
  </si>
  <si>
    <t>*NB: Total number of projects listed here is greater than 151 (the actual number of projects), as WB projects span several sectors.</t>
  </si>
  <si>
    <t>Total committed agriculture/rural development ($)</t>
  </si>
  <si>
    <t>World Bank committed agriculture/rural development ($)</t>
  </si>
  <si>
    <t>IDB committed agriculture/rural development ($)</t>
  </si>
  <si>
    <t>Total average disbursement (%) =</t>
  </si>
  <si>
    <t>IDB average disbursement (%)=</t>
  </si>
  <si>
    <t>World Bank average disbursement (%)=</t>
  </si>
  <si>
    <t>Total committed education ($)</t>
  </si>
  <si>
    <t>IDB committed education ($)</t>
  </si>
  <si>
    <t>World Bank committed education ($)</t>
  </si>
  <si>
    <t>Total committed energy/mining ($)</t>
  </si>
  <si>
    <t>World Bank committed energy/mining ($)</t>
  </si>
  <si>
    <t>IDB committed energy/mining ($)</t>
  </si>
  <si>
    <t>World Bank committed finance, trade and industry ($)</t>
  </si>
  <si>
    <t>IDB committed finance, trade and industry ($)</t>
  </si>
  <si>
    <t>Total committed finance, trade and industry ($)</t>
  </si>
  <si>
    <t>Total committed gender/GBV ($)</t>
  </si>
  <si>
    <t>World Bank committed gender/GBV ($)</t>
  </si>
  <si>
    <t>IDB committed gender/GBV ($)</t>
  </si>
  <si>
    <t>Total committed health and cholera ($)</t>
  </si>
  <si>
    <t>World Bank committed health and cholera ($)</t>
  </si>
  <si>
    <t>IDB committed health and cholera ($)</t>
  </si>
  <si>
    <t>World Bank committed housing ($)</t>
  </si>
  <si>
    <t>IDB committed housing ($)</t>
  </si>
  <si>
    <t>Total committed housing ($)</t>
  </si>
  <si>
    <t>IDB committed emergency response sector ($)</t>
  </si>
  <si>
    <t>Total committed natural disaster management ($)</t>
  </si>
  <si>
    <t>World Bank committed natural disaster management ($)</t>
  </si>
  <si>
    <t>Total committed poverty risk analysis/mitigation ($)</t>
  </si>
  <si>
    <t>World Bank committed poverty risk analysis/mitigation ($)</t>
  </si>
  <si>
    <t>IDB committed poverty risk analysis/mitigation ($)</t>
  </si>
  <si>
    <t>Total committed public sector governance ($)</t>
  </si>
  <si>
    <t>World Bank committed public sector governance ($)</t>
  </si>
  <si>
    <t>IDB committed public sector governance ($)</t>
  </si>
  <si>
    <t>World Bank committed tourism($)</t>
  </si>
  <si>
    <t>IDB committed tourism ($)</t>
  </si>
  <si>
    <t>Total committed tourism ($)</t>
  </si>
  <si>
    <t>Total committed transportation ($)</t>
  </si>
  <si>
    <t>World Bank committed transportation ($)</t>
  </si>
  <si>
    <t>IDB committed transportation ($)</t>
  </si>
  <si>
    <t>Total committed water and sanitation ($)</t>
  </si>
  <si>
    <t>World Bank committed water and sanitation ($)</t>
  </si>
  <si>
    <t>IDB committed water and sanitation ($)</t>
  </si>
  <si>
    <r>
      <t xml:space="preserve">Haiti: Sector Analysis, IFI Post-Earthquake Investments                                                                                                       January 12, 2010 - August 12, 2013                                                               </t>
    </r>
    <r>
      <rPr>
        <sz val="14"/>
        <rFont val="Arial"/>
        <family val="2"/>
      </rPr>
      <t>Gender Action</t>
    </r>
  </si>
  <si>
    <t>^^ These 4 loans appear to be made to private companies (3 for housing, 1 for insurance) either through the IIC (Inter-American Investment Corporation, part of the IDB group) or the Fund for Special Operations (loan facility of the IDB).</t>
  </si>
  <si>
    <t>^ Amount of funds 'disbursed' is calculated from figures reported in project summaries on WB and IDB pages.</t>
  </si>
  <si>
    <t>* HESAR - Haiti Emergency Special Allocation Request. HESAR is an initiative of the Multilateral Investment Fund that allows to quick disbursements to Haitian groups. According to the IDB, the HESAR Program invested nearly US$3 million in the resumption of economic activity of 16 of the MIF’s local partners, which enabled them to restart business operations to their 338,000 clients and beneficiaries. http://www.iadb.org/en/videos/watch,2173.html?tags=&amp;countryid=&amp;topicid=micr&amp;page=1&amp;videoid=9519&amp;keywords=</t>
  </si>
  <si>
    <t>Last updated 13 Aug 2013</t>
  </si>
  <si>
    <t>grants as % of total</t>
  </si>
  <si>
    <t>Total Grants Approved</t>
  </si>
  <si>
    <t>loans as % of total</t>
  </si>
  <si>
    <t>Total Loans Approved</t>
  </si>
  <si>
    <t>Total % disbursed</t>
  </si>
  <si>
    <t>Total Disbursed</t>
  </si>
  <si>
    <t>Total approved</t>
  </si>
  <si>
    <t>160 projects and 2 IMF loans</t>
  </si>
  <si>
    <t>Grand Total of Projects and loans</t>
  </si>
  <si>
    <t>Disbursed %</t>
  </si>
  <si>
    <t>Grants %</t>
  </si>
  <si>
    <t>in 2010</t>
  </si>
  <si>
    <t>Grants</t>
  </si>
  <si>
    <t>all approved</t>
  </si>
  <si>
    <t>Loans %</t>
  </si>
  <si>
    <t>Loans</t>
  </si>
  <si>
    <t>2013 Grants/Loans</t>
  </si>
  <si>
    <t>2012 Grants/ Loans</t>
  </si>
  <si>
    <t>2011 Grants/ Loans</t>
  </si>
  <si>
    <t>2010 Grants/ Loans</t>
  </si>
  <si>
    <t>Total Approved</t>
  </si>
  <si>
    <t xml:space="preserve">
Loans: 2 </t>
  </si>
  <si>
    <t>International Monetary Fund (IMF)</t>
  </si>
  <si>
    <t xml:space="preserve">Grants: 132
Loans: 4^^                          </t>
  </si>
  <si>
    <t>Inter-American Development Bank (IDB)</t>
  </si>
  <si>
    <t>Disbursed^</t>
  </si>
  <si>
    <t>Grants: 19
Loans: 2</t>
  </si>
  <si>
    <t>World Bank</t>
  </si>
  <si>
    <t>Timeline</t>
  </si>
  <si>
    <t>Projects by Sector</t>
  </si>
  <si>
    <t xml:space="preserve">Amount </t>
  </si>
  <si>
    <t>Grants 
vs Loans</t>
  </si>
  <si>
    <t>Number of Projects</t>
  </si>
  <si>
    <r>
      <t xml:space="preserve">Haiti: IFI Post-Earthquake Investments, 14 Jan 2010 - 12 August 2013
</t>
    </r>
    <r>
      <rPr>
        <sz val="14"/>
        <rFont val="Arial"/>
        <family val="2"/>
      </rPr>
      <t>Compiled by Gender Action</t>
    </r>
  </si>
  <si>
    <t>http://www.worldbank.org/projects/P127208/economic-reconstruction-growth-development-policy-credit?lang=en</t>
  </si>
  <si>
    <t>URL</t>
  </si>
  <si>
    <t>Executing Agency</t>
  </si>
  <si>
    <t>Key Staff</t>
  </si>
  <si>
    <t>Missed Opportunities</t>
  </si>
  <si>
    <t>Gender Analysis</t>
  </si>
  <si>
    <t>Gender, Women, Men word count</t>
  </si>
  <si>
    <t>Public expenditure, financial management and procurement (56), Other public sector governance (33), Administrative and civil service reform (11)</t>
  </si>
  <si>
    <t>Central government administration (56), Transmission and Distribution of Electricity (28), General public administration sector (11), Banking (5)</t>
  </si>
  <si>
    <t>Sector/Themes (%, total = 100)</t>
  </si>
  <si>
    <t>IDA Grant</t>
  </si>
  <si>
    <t>Financing Type</t>
  </si>
  <si>
    <t>Amount commited ($)/ Amount dispersed ($)</t>
  </si>
  <si>
    <t>Approval and end Date</t>
  </si>
  <si>
    <t>The objective of the Economic Reconstruction and Growth Development Policy Grant Project for Haiti is to support the Government of Haiti's program of sustainable reconstruction and growth. Towards this end, the grant supports institution building and the strengthening of economic governance in sectors critical to reconstruction and growth in the short and medium term. The grant is a single tranche operation that builds on the institutional foundations laid under the past series of Development Policy Grant (DPGs), some of which were stalled or reversed by the earthquake. The earthquake increased the urgency to address Haiti's deep structural problems of weak economic governance and inefficient and nontransparent public resource use. The significant inflow of reconstruction funds not only created pressure on the existing capacity to manage and use funds, but also increased demand for better economic governance.</t>
  </si>
  <si>
    <t>Project Description</t>
  </si>
  <si>
    <t>Project Name</t>
  </si>
  <si>
    <t xml:space="preserve">http://www.worldbank.org/projects/P123706/ensuring-health-nutrition-social-services-vulnerable?lang=en </t>
  </si>
  <si>
    <t>Population and reproductive health (30), Child health (30), Nutrition and food security (20), Other social protection and risk management (20)</t>
  </si>
  <si>
    <t>Health (50), Other social services (50)</t>
  </si>
  <si>
    <t>The objective of the Improving Maternal and Child Health through Integrated Social Services Project for Haiti is to increase the access and use of maternal and child health, nutrition and other social services in the Recipients territory. The Project will support services in at least three departments with a total catchment population of around 1.8 million people, targeting pregnant women, children under five and vulnerable families. Progress on the objectives of the project will be measured by the following: (i) percent of children under five immunized; (ii) percent of institutional deliveries; (iii) contraceptive prevalence rate; and (iv) decrease in percentage of families categorized as extremely vulnerable. The project has two components: (1) Providing maternal and child health, nutrition and social; and (2) Strengthening the stewardship and management capacity.</t>
  </si>
  <si>
    <t>Ministry of Economy and Finance</t>
  </si>
  <si>
    <t xml:space="preserve">Eduardo Urdapilleta, Senior Financial Economist, eurdapilleta@worldbank.org </t>
  </si>
  <si>
    <t>Micro, Small and Medium Enterprise support (40), Regulation and competition policy (30), Trade facilitation and market access (30)</t>
  </si>
  <si>
    <t>General industry and trade sector (60), Agro-industry, marketing, and trade (40)</t>
  </si>
  <si>
    <t>The objective of the Business Development and Investment Project for Haiti is to assist the recipient in: (a) improving the conditions for private sector investment and inclusive growth; and (b) improving its capacity to respond promptly and effectively to an eligible emergency. The project has 4 components. (1) Business environment and investment generation component will contribute to the design and implementation of economy-wide business environment reforms, as an improved business environment is correlated with higher private sector growth. (2) Business development services for Micro, Small and Medium Enterprises (MSMEs) component will build the capacity of MSME to serve the tourism value chain and to enter into the supply chain of Integrated Economic Zones supported by the Project, principally in the agribusiness and apparel sectors, contributing to a more inclusive model of development and also will address an important constraint to their growth. (3) Project implementation, evaluation and monitoring component will support project management, monitoring and evaluation by provisioning goods, technical assistance, training and operating costs. (4) Immediate response mechanism component will provision of support to respond to an eligible emergency.</t>
  </si>
  <si>
    <t>http://www.worldbank.org/projects/P127203/rebuilding-energy-infrastructure-access?lang=en</t>
  </si>
  <si>
    <t>Ministry of Public Works, Transportation and Communications and Electricite d'Haiti</t>
  </si>
  <si>
    <t>Karen Bazex</t>
  </si>
  <si>
    <t>Infrastructure services for private sector development (60), Rural services and infrastructure (35), Other public sector governance (5)</t>
  </si>
  <si>
    <t>General energy sector (100)</t>
  </si>
  <si>
    <t>IDA grant</t>
  </si>
  <si>
    <t xml:space="preserve">The objectives of the Rebuilding Energy Infrastructure and Access Project for Haiti are to (a) strengthen the recipient's energy policy and planning capacity; (b) improve the sustainability and resilience of the recipient's electricity sector and restore and expand access to reliable electricity services; and (c) provide financial assistance in case of an energy sector emergency. The project has three components. (1) Strengthening energy sector institutions and improving energy access. (2) Enhancing Electricite d'Haiti (EDH's) performance and rehabilitating and expanding infrastructure. (3) Energy sector risk and emergency response contingent reserve component will provide support upon occurrence of an energy sector emergency through: (a) the carrying out of emergency recovery and rehabilitation activities; and/or (b) technical assistance to support Ministry of Public Works, Transport, Energy and Communication (MTPTEC) and EDH in its response to an energy sector emergency. </t>
  </si>
  <si>
    <t>http://www.worldbank.org/projects/P130749/af-infrastructure-institutions-emergency-recovery?lang=en see also http://www.worldbank.org/projects/P120895/infrastructure-institutions-emergency-recovery?lang=en</t>
  </si>
  <si>
    <t xml:space="preserve">Ministry of Public Works, Transportation and Communications </t>
  </si>
  <si>
    <t>Pierre Xavier Bonneau</t>
  </si>
  <si>
    <t>Rural services and infrastructure (27), Public expenditure, financial management and procurement (25), Trade facilitation and market access (22), Natural disaster management (19), e-Government (7)</t>
  </si>
  <si>
    <t>Central government administration (32), Rural and Inter-Urban Roads and Highways (25), Aviation (19), General transportation sector (18), Public administration- Energy and mining (6)</t>
  </si>
  <si>
    <t>The development objective of the Infrastructure and Institutions Emergency Recovery Project (IIERP) for Haiti is to support the recipient in its early sustainable recovery efforts from the effects of the emergency, through selected interventions aiming at contributing to rebuilding key institutions and infrastructure. This project paper seeks the approval of the Executive Directors to provide an Additional Financing (AF) Grant in the amount of SDR 23.3 million to the project. The AF will scale up a well-performing project (US$65 million equivalent ongoing) and finance modified project activities for all three components focused on recovery and reconstruction following the January 12, 2010 earthquake. It will support additional activities which are expected to enhance the original project's impact and development and address pending challenges to overall sustainability of the reform process. The AF will not entail any substantial change to the IIERP development objective. Institutional arrangements for project implementation of the AF will also remain unchanged. The project will continue to be implemented by Ministry of Economy and Finance (MEF) and the Ministry of Public Works, Transport and Communications (MTPTEC). Specifically, the AF will help finance the following modified and additional activities: a) improve efficiency and transparency in public resource use and strengthen Haiti's public sector management systems to improve overall governance and anticorruption and enhance the institutional foundation for continued reconstruction and post reconstruction recovery; b) ensure continuity of existing critical activities related to the continued reconstruction phase, including the restoration of key economic and financial functions of the Government of Haiti (GoH), and the rehabilitation of selected public infrastructure; rehabilitate the aviation safety equipment, and foster further economic recovery through continued activities at the Trutier Debris Processing Facility, as well as rehabilitate existing roads between Cap Haitien and Labadie, and between Milot and Cap Haitien, both catalytic investments for tourism development; c) continue the provision of support to the MTPTEC to manage the ongoing recovery and reconstruction process, and incremental costs of project administration, supervision, monitoring and evaluation.</t>
  </si>
  <si>
    <t>http://www.worldbank.org/projects/P126346/disaster-risk-management-reconstruction?lang=en</t>
  </si>
  <si>
    <t>Ministry of the Interior and Ministry of Public Works</t>
  </si>
  <si>
    <t>Matera, Michel</t>
  </si>
  <si>
    <t>Gender (3), Natural disaster management (97)</t>
  </si>
  <si>
    <t>Rural and Inter-Urban Roads and Highways  (58), Public administration- Water, sanitation and flood protection (15), Other social services (11), Sub-national government administration (9), Public administration- Transportation (7)</t>
  </si>
  <si>
    <t xml:space="preserve"> 01-Dec-2011</t>
  </si>
  <si>
    <t>The objective of the Disaster Risk Management and Reconstruction Project for Haiti is to support the Recipient in improving disaster response capacity and enhance the resiliency of critical transport infrastructure. Project has five components. First component, natural hazard risk assessment and analysis, will strengthen the institutional capacity of the implementing Line Ministries to incorporate natural hazard risks into development planning and collection of disaster risk data under a technical assistance program.</t>
  </si>
  <si>
    <t>http://www.worldbank.org/projects/P124134/education-all-project-support-second-phase-education-all-program?lang=en</t>
  </si>
  <si>
    <t xml:space="preserve"> Ministry of National Education and Vocational Training</t>
  </si>
  <si>
    <t xml:space="preserve">Ramanantoanina, Patrick Philippe </t>
  </si>
  <si>
    <t>Education for all (82), Nutrition and food security (11), Rural services and infrastructure (7)</t>
  </si>
  <si>
    <t>Primary education (69), Public administration- Education (29), Pre-primary education (2)</t>
  </si>
  <si>
    <t xml:space="preserve">The objective of the Education for All Project for Haiti is to support the strategy for rebuilding the education system through the implementation of sustainable programs to improve: (a) access, particularly of under-served populations, to primary education; (b) quality of primary education; and (c) the institutional capacity in the recipient's education sector. </t>
  </si>
  <si>
    <t>http://www.worldbank.org/projects/P126744/relaunching-agriculture?lang=en</t>
  </si>
  <si>
    <t>Ministry of Agriculture, Natural Resources and Rural Development'</t>
  </si>
  <si>
    <t>Arias Carballo, Diego</t>
  </si>
  <si>
    <t>Rural services and infrastructure (80), Nutrition and food security (10), Rural policies and institutions (5), Gender (5)</t>
  </si>
  <si>
    <t>Agricultural extension and research (90), Public administration- Agriculture, fishing and forestry (7), Animal production (3)</t>
  </si>
  <si>
    <t xml:space="preserve">The development objectives of the Relaunching agriculture second strengthening agriculture public services project for Republic of Haiti are to strengthen the Ministry of Agriculture, Natural Resources and Rural Development's (MARNDR) capacity to define and implement the National Agriculture Extension Strategy, to increase access of small farmers to agriculture extension services and training on animal and plant health in priority regions, and to provide financial assistance in the case of an agriculture sector emergency. </t>
  </si>
  <si>
    <t>http://www.worldbank.org/projects/P125805/port-au-prince-neighborhood-housing-reconstruction?lang=en</t>
  </si>
  <si>
    <t>Bureau of Monetization of Development Aid Programs (BPMAD)</t>
  </si>
  <si>
    <t>Debomy, Sylvie</t>
  </si>
  <si>
    <t>Urban services and housing for the poor (60), Other urban development (23), Natural disaster management (15), Land administration and management (2)</t>
  </si>
  <si>
    <t>Housing construction (45), Other social services (24), General public administration sector (11), General water, sanitation and flood protection sector (10), Roads and highways (10)</t>
  </si>
  <si>
    <t>HRF Grant</t>
  </si>
  <si>
    <t>The objective of the Port-au-Prince Neighborhood Housing Reconstruction Project is to help residents of selected Port-au-Prince Neighborhoods severely affected by the earthquake return to their communities by supporting them to repair and/or reconstruct their houses and improving basic community service infrastructure. The project will be financed through a grant from the Haiti Reconstruction Fund (HRF), thanks to a contribution to the HRF aimed at housing reconstruction from the United States. Reconstruction grants of a fixed amount of US$ 3,500 equivalent will be made available to owners of houses that either were destroyed by the earthquake or damaged beyond possible and/or economically justifiable repair and need to be demolished. All reconstruction will be reviewed by the Community Reconstruction Centers (CRCs) as a precondition for the consideration of a grant application. Actual implementation of construction works will be at the beneficiary's initiative and can include self-construction, use of individual workers, or construction enterprises.</t>
  </si>
  <si>
    <t>http://www.worldbank.org/projects/P123205/jsdf-grant-emergency-community-cash-work-project?lang=en</t>
  </si>
  <si>
    <t xml:space="preserve"> Weiss, Eli</t>
  </si>
  <si>
    <t>Social risk mitigation (100)</t>
  </si>
  <si>
    <t>Other social services (94), Public administration- Other social services (6)</t>
  </si>
  <si>
    <t>Trust fund Grant</t>
  </si>
  <si>
    <t xml:space="preserve"> 03-Sep-2010</t>
  </si>
  <si>
    <t>Approval Date</t>
  </si>
  <si>
    <t>http://web.worldbank.org/external/projects/main?pagePK=64283627&amp;piPK=73230&amp;theSitePK=338165&amp;menuPK=338213&amp;Projectid=P125150</t>
  </si>
  <si>
    <t>Kofaviv (MADRE is borrowing Agency)</t>
  </si>
  <si>
    <t xml:space="preserve"> Ballivian, Amparo</t>
  </si>
  <si>
    <t>Gender (100)</t>
  </si>
  <si>
    <t xml:space="preserve">Grant </t>
  </si>
  <si>
    <t>The proposed project is expected to contribute to increase the safety of women and girls in Haiti and addressing the extreme increases in GBV in post-earthquake Haiti through support for proven community-based interventions to address GBV.</t>
  </si>
  <si>
    <t>http://www.worldbank.org/projects/P120110/cholera-emergency-response-project?lang=en</t>
  </si>
  <si>
    <t>Ministry of Finance</t>
  </si>
  <si>
    <t>Sharp, Maryanne</t>
  </si>
  <si>
    <t>Other communicable diseases (87), Health system performance (13)</t>
  </si>
  <si>
    <t>Health (73), Public administration- Health (27)</t>
  </si>
  <si>
    <t xml:space="preserve"> 18-Jan-2011</t>
  </si>
  <si>
    <t>The objective of the Cholera Emergency Response Project for Haiti is to improve the health and hygiene practices in order to reduce the spread of cholera and strengthen the institutional capacity to respond to outbreaks. This project has 2 components. Component 1 provides support to the government's response to cholera at the decentralized level. This Component will finance two sub-components: (a) support to a multi-sectoral approach to public primary health care; and (b) support to the health, water, and sanitation response of non-public providers. Component 2 is emergency response capacity building. This component will finance two sub-components: (a) strengthening government's capacity to manage and respond to outbreaks, and (b) carrying out a program of activities to support the management of the project, including monitoring, supervision, and audits.</t>
  </si>
  <si>
    <t>http://www.worldbank.org/projects/P121391/haiti-post-disaster-partial-credit-guarantee-program-support-project?lang=en</t>
  </si>
  <si>
    <t>Central Bank of Haiti</t>
  </si>
  <si>
    <t>Buchenau Hoth, Juan</t>
  </si>
  <si>
    <t>Other Financial Sector Development (35), Natural disaster management (35), Micro, Small and Medium Enterprise support (15), Urban planning and housing policy (15)</t>
  </si>
  <si>
    <t>SME Finance (37), Banking (37), Public administration- Financial Sector (16), Housing finance (10)</t>
  </si>
  <si>
    <t xml:space="preserve"> 14-Dec-2010</t>
  </si>
  <si>
    <t xml:space="preserve">The objective of the Post Disaster Partial Credit Guarantee Program Support Project is to support the development of a partial credit guarantee program by the recipient to help (i) financial institutions restart lending, and (ii) financial sector borrowers overcome the impact of the emergency in Haiti. The Project has two components. The first component of the Project will support the provision of partial credit guarantees to participating financial institutions to mitigate their credit risks on (i) small loans to eligible borrowers, and (ii) micro, small and medium enterprises (MSMEs) and housing loans through support to the operation of a Partial Credit Guarantee Fund (PCGF) to be established by the recipient in a manner satisfactory to the Association, subject to the pertinent provisions in Section IV.B. of Schedule 2 to the Financing Agreement. The second component, the financial sector technical assistance, will provide support to the design and implementation of measures to remove obstacles to credit growth. </t>
  </si>
  <si>
    <t>http://www.worldbank.org/projects/P121833/housing-reconstruction-urban-community-driven-development-additional-financing?lang=en</t>
  </si>
  <si>
    <t>Urban services and housing for the poor (43), Participation and civic engagement (25), Natural disaster management (15), Land administration and management (2), City-wide Infrastructure and Service Delivery (15)</t>
  </si>
  <si>
    <t>Housing construction (42), General public administration sector (29), General water, sanitation and flood protection sector (22), Urban Transport (7)</t>
  </si>
  <si>
    <t xml:space="preserve"> 26-Oct-2010</t>
  </si>
  <si>
    <t>The objectives of the Additional Financing (AF) for the Urban Community Driven Development Project for Haiti are to improve access to, and satisfaction with: (i) basic and social infrastructure and services; and (ii) income-generating opportunities for residents of targeted disadvantaged urban areas. The AF will help finance the costs associated with additional project activities in response to the January 12, 2010 earthquake. The AF will not entail any significant changes in the institutional arrangements for project implementation and will not require an extension of the current closing date of March 31, 2014. While the same environmental category B is retained, the AF will trigger two new safeguards, namely, physical cultural resources; and involuntary resettlement.</t>
  </si>
  <si>
    <t>http://www.worldbank.org/projects/P121690/household-development-agent-pilot?lang=en</t>
  </si>
  <si>
    <t>Economic and Social Assistance Fund (FAES), Ministry of Finance</t>
  </si>
  <si>
    <t>Lamanna, Francesca</t>
  </si>
  <si>
    <t>Nutrition and food security (50), Child health (25), Other human development (25)</t>
  </si>
  <si>
    <t>Other social services (50), Health (35), Pre-primary education (15)</t>
  </si>
  <si>
    <t>Rapid Social Response Program Trust Fund Grant</t>
  </si>
  <si>
    <t>The development objective of the HDA pilot is to test and learn lessons from a new mechanism (i) to improve family health and nutrition practices, and (ii) strengthen capacity to deliver social services directly to families in the pilot area. To do so, the pilot will employ a three-pronged strategy: (i) provide nutrition and health related education to beneficiary families and improve their awareness of the availability of social programs and services; (ii) provide basic commodities and select services directly to the families; and (iii) strengthen management and monitoring of the access to social services to families. The achievement of the development objective of the pilot will be measured by the following key performance indicators: (i) increase in percentage of children treated for diarrhea with oral rehydration salts (ORS); (ii) decrease in percentage of children 6-24 months with anemia; (iii) increase in percentage of children under one immunized for DPT3/Penta; and (iv) percentage of children who are weighed according to their age group. The objective to strengthen capacity to deliver social services is inherent to the achievements of the above and also directly measured by the intermediary indicators. The results framework for the proposed pilot is attached in Annex 1.</t>
  </si>
  <si>
    <t>http://www.worldbank.org/projects/P120914/emergency-program-solar-power-generation-lighting-haiti-consequence-earthquake-port-au-prince?lang=en</t>
  </si>
  <si>
    <t>de Gouvello, Christophe</t>
  </si>
  <si>
    <t>The obvious impact on women and girls in enhancing their personal security - if the program solely id's children, elderly, and injured as target receipients of these lights, women and girls may miss out on the program, thereby continuing the risks they face of sexual violence.  These energy sources can also provide women with the extra night hours for work, if they operate goods-producing businesses, or for caring for family members.</t>
  </si>
  <si>
    <t xml:space="preserve">This grant aims to provide security through providing renewable light sources to refugees living in tent communities.  The Safeguards Data Sheet completely ignores the very real impact it will have on women and girls in providing a layer of security, albeit a small one.  It acknowledges that these lights will provide personal security of vulnerable groups, targeting those groups as children, elderly, and injured individuals.  However, the project completely fails to indicate rape victims among girls and women as beneficiaries of this program.  </t>
  </si>
  <si>
    <t>Gender - 0; Women - 0; Men - 0; Sexual - 0; Children - 1</t>
  </si>
  <si>
    <t>Climate change (100)</t>
  </si>
  <si>
    <t>Renewable energy (100)</t>
  </si>
  <si>
    <t>Grant</t>
  </si>
  <si>
    <t>n/a</t>
  </si>
  <si>
    <t>The project's objective is to support the country's emergency responses to the Port au Prince earthquake on Jan 12, 2010 by providing autonomous energy and lighting using solar applications. By sllpporting local authorities in the provision of sustainable and clean energy at this time of crisis. the project will not only help to provide basic services in a great time of need using sustainable sources, but will also mitigate risks of energy provision to human health. As a rcsult it will contribute to the stabilization of the country, enabling Haiti to better manage current human health and infrastructure needs. The project will be complemented by other donors and activities such as the Sustainable Energy and Climate Change Initiative (SECCI) of the IDB and the World Bank. each contributing US$ I million.</t>
  </si>
  <si>
    <t>http://www.worldbank.org/projects/P118239/emergency-development-policy-operation?lang=en</t>
  </si>
  <si>
    <t>Razafimandimby, Luc</t>
  </si>
  <si>
    <t>Public expenditure, financial management and procurement (88), Other accountability/anti-corruption (12)</t>
  </si>
  <si>
    <t>Central government administration (75), Transmission and Distribution of Electricity (25)</t>
  </si>
  <si>
    <t>The proposed operation focuses on areas that require urgent strengthening in order to ensure that
effective checks and balance mechanisms are in place following the impact of the earthquake on
key governance and oversight institutions, while aiming to consolidate the gains achieved in
governance over the past years. In particular, it aims to beef up the government capacity to manage
public resources efficiently and transparently through measures aimed at (i) strengthening transparency
in the transfers to the electricity sector; (ii) reinstating budget controls and the external and internal audit
processes; (iii) improving observance of anti-corruption measures through better enforcement of the
declaration of assets Law, and reinstating public procurement regulation and enhancing transparency in
procurement practices.</t>
  </si>
  <si>
    <t>http://www-wds.worldbank.org/external/default/WDSContentServer/WDSP/LCR/2012/02/21/857816B58013C0CE852579AB00601735/1_0/Rendered/PDF/P1141740ISR0Di021201201329845373868.pdf</t>
  </si>
  <si>
    <t xml:space="preserve">http://www.worldbank.org/projects/P114174/haiti-education-all-fast-track-initiative-catalytic-fund?lang=en </t>
  </si>
  <si>
    <t>Ministry of Education and Professional Training</t>
  </si>
  <si>
    <t>Patrick Philippe Ramanantoanina</t>
  </si>
  <si>
    <t>Education for all (82), Child health (9), Other human development (9)</t>
  </si>
  <si>
    <t>Primary education (78), Health (14), Public administration- Education (8)</t>
  </si>
  <si>
    <t>http://www.worldbank.org/projects/P121193/education-all-project-additional-financing?lang=en</t>
  </si>
  <si>
    <t>Ministry of Education</t>
  </si>
  <si>
    <t>Puthod, Dominique</t>
  </si>
  <si>
    <t>Education for all (82), Nutrition and food security (18)</t>
  </si>
  <si>
    <t xml:space="preserve">Primary education (83), Public administration- Education (9), Other social services (8) </t>
  </si>
  <si>
    <t>This project paper seeks the approval of the Executive Directors to provide an additional financing to Haiti for First Phase of the Education for All Adaptable Program Lending Project. The paper also describes the accompanying restructuring of this project in response to the earthquake that affected Haiti on January 12, 2010. The additional grant will help finance the costs associated with the implementation of modified project activities. Specifically, it will: (a) increase the number of beneficiaries under the school feeding program from 75,000 person/years to 210,000 person/years; (b) increase the number of students receiving tuition waivers from 250,000 person/years to 390,000 person/years; and (c) provide additional institutional support to the Ministry of Education and its regional units. The accompanying restructuring includes the following key changes, including in the financing agreement for the provision of the original financing (which will be amended accordingly): (a) project outcome and output targets are adjusted to reflect changes in priorities, financing and project environment; (b) project funds are reallocated to fund priority activities; and (c) physical inspections replace financial reporting as the means of verification of school subsidy implementation.</t>
  </si>
  <si>
    <t>http://www.worldbank.org/projects/P118139/rural-community-driven-development-additional-financing-ii?lang=en</t>
  </si>
  <si>
    <t>Bureau of Monetization of Development Aid Programs (BMPAD)</t>
  </si>
  <si>
    <t>Soliman Ayat</t>
  </si>
  <si>
    <t>Participation and civic engagement (44), Rural services and infrastructure (40), Municipal governance and institution building (11), Poverty strategy, analysis and monitoring (5)</t>
  </si>
  <si>
    <t>General agriculture, fishing and forestry sector (52), Rural and Inter-Urban Roads and Highways (17), Sub-national government administration (14), Irrigation and drainage (9), General water, sanitation and flood protection sector (8)</t>
  </si>
  <si>
    <t>This project paper seeks the approval of the Executive Directors for an Additional Financing (AF) to the Republic of Haiti, for the Community-Driven Development Project. The AF will mainly respond to the increased needs in rural areas following the influx of residents of Port-au-Prince after the January 2010 earthquake, by scaling up investments under component one: community subprojects, as well as related capacity building and management support under components two and three. The additional subprojects financed by the AF will benefit approximately 1.2 million rural residents. Specifically, the AF will support: (i) approximately 136 additional community subproject investments (with an average cost of $20,000 each), through two additional subproject prioritization cycles in 27 Municipalities (out of a total of 140 in the country) already covered under the project; (ii) approximately 80 subprojects (at a maximum cost of $55,000 each) in 59 Municipalities addressing the impact of the January 2010 earthquake, benefiting a somewhat larger number of people than the above-mentioned ongoing subprojects and consolidating the achievements of those subprojects; and (iii) additional technical assistance, further strengthening the capacity of the Community Development Councils (CADECs, or Conseils d'Appui au Developpement Communautaire) and beneficiary Community-Based Organizations (CBOs) participating in the project. The AF will not change the project's original development objective or basic design.</t>
  </si>
  <si>
    <t>http://www.worldbank.org/projects/P120895/infrastructure-institutions-emergency-recovery?lang=en</t>
  </si>
  <si>
    <t>Nicolas Peltier-Thiberge, Team Lead</t>
  </si>
  <si>
    <t>Natural disaster management (100)</t>
  </si>
  <si>
    <t>Urban Transport (35), Flood protection (20), Public administration- Financial Sector (20), Wastewater Collection and Transportation (15), Central government administration (10)</t>
  </si>
  <si>
    <t>Approval/ End Date</t>
  </si>
  <si>
    <t>Aims to support Haiti in its early sustainable recovery efforts from the effects of the emergency, through selected interventions aiming at rebuilding key institutions and infrastructure. The grant will contribute to financing costs associated with the recovery and reconstruction of Haiti's critical infrastructure and reestablishment of basic institutional capabilities following the earthquake. The support will help respond to the situation by: (i) restoring key economic and financial functions of the Government of Haiti, with due attention to data recovery, revenue and expenditure management, accountability and transparency functions in the Ministry of Economy and Finance (MEF) as well as other related key Haitian institutions; (ii) carrying out emergency rehabilitation of selected public infrastructure, particularly in the transport sector to help maintain minimal economic activity and facilitate the transition to a broader reconstruction and rebuilding of the Haitian economy; and (iii) providing institutional support, reconstruction planning and project management.</t>
  </si>
  <si>
    <t>Total disbursed ($)</t>
  </si>
  <si>
    <t>Total approved ($)</t>
  </si>
  <si>
    <t>2013 disbursed ($)</t>
  </si>
  <si>
    <t>2013 approved ($)</t>
  </si>
  <si>
    <t>2012 disbursed ($)</t>
  </si>
  <si>
    <t>2012 approved ($)</t>
  </si>
  <si>
    <t>2011 disbursed ($)</t>
  </si>
  <si>
    <t>2011 approved ($)</t>
  </si>
  <si>
    <t>2010 disbursed ($)</t>
  </si>
  <si>
    <t>2010 approved ($)</t>
  </si>
  <si>
    <t>Total projects</t>
  </si>
  <si>
    <t>World Bank commitments, Jan 12, 2010- August 13, 2013</t>
  </si>
  <si>
    <t>http://www.iadb.org/en/projects/project-description-title,1303.html?id=HA-G1023</t>
  </si>
  <si>
    <t>Procurement info</t>
  </si>
  <si>
    <t>Gender, Women, Men Word Count</t>
  </si>
  <si>
    <t>Environment and Natural Disasters</t>
  </si>
  <si>
    <t>Sector</t>
  </si>
  <si>
    <t>Grant (HRF)</t>
  </si>
  <si>
    <t>Approved</t>
  </si>
  <si>
    <t>Status</t>
  </si>
  <si>
    <t>Disbursed</t>
  </si>
  <si>
    <t>Amount USD</t>
  </si>
  <si>
    <t>The Project Objective Is To Contain The Rapid Environmental Degradation In The Upper Watershed Of The Southwestern Part Of Haiti. The Project Aims To Promote Sustainable Natural Resources Management And Watershed Protection In Order To Prevent Deforestation, Soil Erosion And Related Natural Disasters. The Project Is Comprised Of The Following Two Components. Component 1: Institutional And Local Governance Strengthening; And Component 2: Enhancement And Restoration Of Ecosystem Services.</t>
  </si>
  <si>
    <t>http://www.iadb.org/en/projects/project-description-title,1303.html?id=HA-G1027</t>
  </si>
  <si>
    <t>http://www.iadb.org/en/projects/project-description-title,1303.html?id=HA-L1083</t>
  </si>
  <si>
    <t>Grant (GRN)</t>
  </si>
  <si>
    <t>The Proposed Operation Is A Us3 Million Cofinancing For The Third Of A Three Operation Pbg Programmatic Approach And Will Provide Fungible Non-reimbursable Resources In A Single Tranche For Us$12 Million To Support Specific Reforms. The Overall Objective Of The Program Is To Support The Government Of Haiti (goh) In Developing An Energy Sector Framework That Will Contribute To Modernize The Sector And Increase The Availability And Affordability Of Energy In Order To Satisfy The Population¿s Needs And Foster The Competitiveness.</t>
  </si>
  <si>
    <t>The Proposed Operation Is The Third Of A Three Operation Pbg Programmaticapproach And Will Provide Fungible Non-reimbursable Resources In A Single Tranchefor Us$12 Million To Support Specific Reforms. The Overall Objective Of The Program Is To Support The Government Of Haiti (goh) In Developing An Energysector Framework That Will Contribute To Modernize The Sector And Increase The Availability And Affordability Ofenergy In Order To Satisfy The Population¿s Needs And Foster The Competitiveness.</t>
  </si>
  <si>
    <t>http://www.iadb.org/en/projects/project-description-title,1303.html?id=HA-L1075</t>
  </si>
  <si>
    <t>Water and Sanitation</t>
  </si>
  <si>
    <t>Investments In Bulk Water Supply And Extension Of The Coverage In Water Services In Port-au-prince.</t>
  </si>
  <si>
    <t>The proposed program is the second of three programmatic policy based grants (PBGs), to support the Government of Haiti (GoH) to design and implement policy, legal and institutional reforms in the agricultural sector. Those reforms will address the policy, legal and institutional constraints that negatively affect the effective and sustainable implementation, output delivery and impact of the IDB-financed investment operations currently under execution and expected for the following years in the agricultural sector. The first operation was aproved on May 2012.</t>
  </si>
  <si>
    <t>http://www.iadb.org/en/projects/project-description-title,1303.html?id=HA-T1187</t>
  </si>
  <si>
    <t>http://www.iadb.org/en/projects/project-description-title,1303.html?id=HA-T1182</t>
  </si>
  <si>
    <t>Transport</t>
  </si>
  <si>
    <t>Non-Reimbursable Technical Cooperation</t>
  </si>
  <si>
    <t>Implementation</t>
  </si>
  <si>
    <t>A Technical Mission To Haiti Of The Federal Highway Police Department Of Brazil Will Take Place In Order To Give Technical Support To Haiti's National Police.</t>
  </si>
  <si>
    <t>This Tc Will Be Used To Mitigate The Environmental Negative Impacts Of The Pic In The Northern Region Of Haiti. This Tc Will Contribute To Strength The Institutions At Both Regional And National Level, And Provide Technical Tools To Deal With Environmental Impacts And Risks Resulting From The Caracol Industrial Park (pic).</t>
  </si>
  <si>
    <t>http://www.iadb.org/en/projects/project-description-title,1303.html?id=HA-T1183</t>
  </si>
  <si>
    <t>http://www.iadb.org/en/projects/project-description-title,1303.html?id=HA-T1176</t>
  </si>
  <si>
    <t>To Perform Renewable Energy (re) And Natural Gas (ng) Feasibility Studies For Haiti That Will Provide The Goh With Comprehensive And Concise Information On What Type Of Energy Resources Have Potential In The Country And How To Incorporate Them Into The Energy Matrix To Contribute To The Improvement Of Haitis Energy Crisis.</t>
  </si>
  <si>
    <t>To Perform Renewable Energy (re) And Natural Gas (ng) Feasibility Studies For Haiti That Will Provide The Goh With Comprehensive And Concise Information On What Type Of Energy Resources Have Potential In The Country And How To Incorporate Them Into The Energy Matrix To Contribute To The Improvement Of Haiti¿s Energy Crisis.</t>
  </si>
  <si>
    <t>http://www.iadb.org/en/projects/project-description-title,1303.html?id=HA-T1185</t>
  </si>
  <si>
    <t>ENERGY</t>
  </si>
  <si>
    <t>URBAN DEVELOPMENT AND HOUSING</t>
  </si>
  <si>
    <t>The operation looks to finance the implementation of an adapted Version of the ICESmethodology, focused in a specific area of the Northern Development Corridor in Haiti.</t>
  </si>
  <si>
    <t xml:space="preserve">http://www.iadb.org/en/projects/project-description-title,1303.html?id=HA-T1186 </t>
  </si>
  <si>
    <t>http://www.iadb.org/en/projects/project-description-title,1303.html?id=HA-T1181</t>
  </si>
  <si>
    <t>Private Firms and SME development</t>
  </si>
  <si>
    <t>The operation looks to finance the implementation of an adapted Version of the ICESmethodology, focused in a specific area of the Northern development Corridor in Haiti.</t>
  </si>
  <si>
    <t>This Technical Cooperation (TC) will build on the synergies and opportunities developed by the Caracol Industrial Park (PIC) by developing an inclusive local private sector, maximizing opportunities for gender equality and vulnerable populations, and supporting active participation of communities in communities surrounding the PIC, increasing the legitimacy and sustainability of the operation.</t>
  </si>
  <si>
    <t>http://www.iadb.org/en/projects/project-description-title,1303.html?id=HA-L1069</t>
  </si>
  <si>
    <t>http://www.iadb.org/en/projects/project-description-title,1303.html?id=HA-T1179</t>
  </si>
  <si>
    <t>INDUSTRY-MANUFACTURING INDUSTRIES</t>
  </si>
  <si>
    <t>WATER AND SANITATION-INTEGRAL MANAGEMENT OF WATER RESOURCES</t>
  </si>
  <si>
    <t>Private Sector Loan</t>
  </si>
  <si>
    <t>The project entails increasing local employment opportunities through the financing of the 2012-2013 expansion program of The Willbes Haitian S.A. (Willbes HA or the Company) in its existing garment production facility, and the addition of a printing facility (the Project). The Project sponsor is The Willbes &amp; Co LTD. (Willbes), a privately-owned company, headquartered in Seoul, Korea. Willbes HA operations are currently located in the Parc Industriel Métropolitain (PIM) in Port-au-Prince. The Project is expected to increase sewing capacity by 37%, and will require an estimated investment of US$12 million (including US$4 million of debt refinancing). The Project loan facility is expected to be up to US$8 million, including an Inter-American Development Bank (IDB) loan of up to US$4 million, and a similarly-sized parallel loan from the International Finance Corporation (IFC), with the remaining US$4 million to be used to refinance existing intra-company debt that was incurred following the earthquake. The financing structure will be a loan to Willbes HA under joint and several guaranties from both Willbes and The Willbes Dominicana Inc., its subsidiary in the Dominican Republic (Willbes ).</t>
  </si>
  <si>
    <t>The primary objective of this TC is to undertake technical studies to assess water availability with a view to supporting the development of an Integrated Water Resources Management Plan for the Trou du Nord Watershed, one of three watersheds overlying the Massacre Transboundary Aquifer (MTA) in Northern Haiti. This will improve the ability to analyse impacts associated with the PIC over time while promoting the need for good water resources management. This project will serve as a pilot project for a future programme designed to assess water availability of the MTA while scaling up the IWRM approach to the regional and national level. Operation ActivitiesThe services to be financed by the TC comprise two components: (i) a comprehensive assessment of surface and groundwater availability; and (ii) support for an IWRM approach to water resources management in the Trou du Nord Watershed. ActivitiesThe activities are as follows: (i) technical studies to define data collection requirements; (ii) development of a hydrologic model; (iii) support developing a watershed committee/strengthening of the water user¿s association (WUA); (iv) support the preparation of an Integrated Water Resources Management Plan.The model under item (ii) will address the following specific technical components: surface and groundwater availability (water balance); water use; impacts under different climate change scenarios; flood risk analysis, in particular, for the Caracol Industrial Park (PIC); water quality; and the potential for saline intrusion.</t>
  </si>
  <si>
    <t>http://www.iadb.org/en/projects/project-description-title,1303.html?id=HA-X1030</t>
  </si>
  <si>
    <t>http://www.iadb.org/en/projects/project-description-title,1303.html?id=HA-T1184</t>
  </si>
  <si>
    <t>Inter-american Development Bank</t>
  </si>
  <si>
    <t xml:space="preserve">Inter-american Development Bank </t>
  </si>
  <si>
    <t>PRIVATE FIRMS AND SME DEVELOPMENT</t>
  </si>
  <si>
    <t>Other (Technical Cooperation)</t>
  </si>
  <si>
    <t>Grant (MCB)</t>
  </si>
  <si>
    <t>The MIF is now formulating a strategy for Haiti to focus on a range of activities that will: i) build on the MIF¿s comparative advantage and ¿niche¿, working in the country; ii) complement the work of MIF partners and other donors; and iii) achieve lasting impact in terms of economic growth, employment and poverty reduction. This strategy will guide MIF¿s work in the medium-term.</t>
  </si>
  <si>
    <t>http://www.iadb.org/en/projects/project-description-title,1303.html?id=HA-L1086</t>
  </si>
  <si>
    <t>http://www.iadb.org/en/projects/project-description-title,1303.html?id=HA-T1156</t>
  </si>
  <si>
    <t>Ministere De Travaux Publics, Transports, Energie Et Communications</t>
  </si>
  <si>
    <t>Ministère De L'agriculture, Des Ressources Naturelles Et Du Développement Rural</t>
  </si>
  <si>
    <t>GRN (grant)</t>
  </si>
  <si>
    <t>The Program's objective is to repair, stabilize and protect road infrastructure affected by flood damage caused by Hurricane Sandy, in order to reestablish road connectivity and the access of the population to basic services and to resume the normal flow of economic exchanges and humanitarian aid. The program will provide resources to finance road repair and stabilization works, cleaning tasks, the purchase of goods and services and institutional support related to the implementation of the emergency works.</t>
  </si>
  <si>
    <t>This technical cooperation will consolidate the achievements and results of the HA-L1005 loan (flood early warning system) through a stonger institutionnal appropiation ; it also will ensure its sustainability over the medium term.</t>
  </si>
  <si>
    <t>http://www.iadb.org/en/projects/project-description-title,1303.html?id=HA-L1063</t>
  </si>
  <si>
    <t>http://www.iadb.org/en/projects/project-description-title,1303.html?id=HA-L1078, http://www.iadb.org/en/news/news-releases/2012-12-05/haiti-investment-promotion-grant,10252.html</t>
  </si>
  <si>
    <t>Industrial Revolution Ii</t>
  </si>
  <si>
    <t>Ministere De L'economie Et Des Finances</t>
  </si>
  <si>
    <t>Ady Beitler, IDB Project Team Leader, adyb@iadb.org</t>
  </si>
  <si>
    <t>TRADE, TRADE-EXPORT AND INVESTMENT PROMOTION</t>
  </si>
  <si>
    <t xml:space="preserve">Private Sector Loan </t>
  </si>
  <si>
    <t>Completed</t>
  </si>
  <si>
    <t>The objective of the Project is to demonstrate the feasibility of introducing an alternative model for apparel manufacturing in Haiti that radically departs from the prevailing paradigm of low-cost production of commodity garments. The Project will (i) train the local workforce to produce higher-end apparel utilizing the latest manufacturing technologies; (ii) adhere to superior social (and environmental) standards: (iii) share economic benefits with employees and host communities; and (iv) seek to produce greater value-added for Haiti.</t>
  </si>
  <si>
    <t>The operation will implement best international practices in investment promotion, including: (a) strengthening the investment promotion agency (Centre de Facilitation de Investissement, CFI) as a one stop shop for investment attraction and aftercare; (b) implementation of marketing and branding strategies at the national and industry levels; and (c) design of modern regulatory frameworks to improve the country's business climate.</t>
  </si>
  <si>
    <t>HA-L1063: Bringing Higher Value Apparel Manufacturing to Haiti</t>
  </si>
  <si>
    <t>http://www.iadb.org/en/projects/project-description-title,1303.html?id=HA-M1046</t>
  </si>
  <si>
    <t>The proposed intervention seeks to develop a sustainable business platform for Haitian artisans, by improving their competitiveness and facilitating their access to finance and markets. This is consistent with the Haiti MIF strategy, which promotes the access to economic opportunity for low-income populations and small and micro-entrepreneurs by, among others, facilitating access to markets, build business capabilities, and integrating micro and small-entrepreneurs into value chains.</t>
  </si>
  <si>
    <t>http://www.iadb.org/en/projects/project-description-title,1303.html?id=HA-L1068</t>
  </si>
  <si>
    <t>http://www.iadb.org/en/projects/project-description-title,1303.html?id=HA-T1163</t>
  </si>
  <si>
    <t xml:space="preserve">Ministere De L'economie Et Des Finances </t>
  </si>
  <si>
    <t>Non-Reimbursable Technical Cooperation (Grant), Korean Poverty Reduction Fund</t>
  </si>
  <si>
    <t>The project contemplates 3 components (products) related to each stage of its development: (i) Proposal Stage, with the goal of disseminating the scope of the initiatives and investments focused on the NEGP to identify and consolidate in an ad-hoc database the potential services to be provided; (ii) Business Development Stage, with the goal of channeling different levels of support as a function of the different type of c initiatives identified and their level of corporate development and management; and (iii) Business Accelerator Stage, with the goal of supporting comprehensively the launch of localized initiatives in the NEGP to provide the necessary and sufficient conditions to favor their development and functioning.</t>
  </si>
  <si>
    <t xml:space="preserve">This Technical Cooperation (TC) will support the preparation of the operation HA-L1077 ($ 50 million) for the implementation of an Education Plan. Overall the Bank's program of five years in the education sector in Haiti, totalling $500 million, can be summarized as follows: (i)improving access to education, (ii) improving the quality of education, (iii) the reform of technical and vocational training, (iv) the reform of higher education, (v) strengthening the institutional capacity and governance (MENFP) and (vi) support the development of a national information and communication strategy for Education (ICT4E) and to suppor the MENFP to develop, implement, and monitor ICT interventions. </t>
  </si>
  <si>
    <t>http://www.iadb.org/en/projects/project-description-title,1303.html?id=HA-L1058</t>
  </si>
  <si>
    <t>http://www.iadb.org/en/projects/project-description-title,1303.html?id=HA-T1158</t>
  </si>
  <si>
    <t xml:space="preserve">  Ministere De Travaux Publics, Transports, Energie Et Communications </t>
  </si>
  <si>
    <t>TRANSPORT</t>
  </si>
  <si>
    <t>GRN (Grant)</t>
  </si>
  <si>
    <t>Non-Reimbursable Technical Cooperation (Grant)</t>
  </si>
  <si>
    <t>The proposed operation will support to the country to improve the quality of his road infrastructure in Haiti, through the rehabilitation and improvement of an important portion of the main network of highways, as well as works of rehabilitation in the secondary and rural networks. Additionally, this operation includes resources necessary for engineering, supervision, auditing and support to the Executing Unit, as well as resources for institutional strengthening of the MTPTC ans road safety. The Bank's contibution is up to U$S40 millions.</t>
  </si>
  <si>
    <t>This Technical Cooperation provides baseline data, collects transport indicators, and improves the technical capacity to carry out road laboratory tests to obtain essential data required to prepare, monitor, and evaluate transport projects in Haiti. Therefore, this technical cooperation supports all loan operations in execution involving transport infrastructure in Haiti.</t>
  </si>
  <si>
    <t>http://www.iadb.org/en/projects/project-description-title,1303.html?id=HA-L1076</t>
  </si>
  <si>
    <t>http://www.iadb.org/en/projects/project-description-title,1303.html?id=HA-M1047</t>
  </si>
  <si>
    <t xml:space="preserve">  Societe Generale Haitïenne De Solidarite </t>
  </si>
  <si>
    <t>FINANCIAL MARKETS</t>
  </si>
  <si>
    <t>This operation will providing the basic infrastructure, industrial facilities, management support and complementary investments required for the expansion and sustainable operation of the PIC.</t>
  </si>
  <si>
    <t>The general objective of the project is to increase access to financefor micro and small enterprises in Haiti. The specific objective is toimplement an innovative credit-scoring tool based on psychometricsto unlock financing for micro and small enterprises in Haiti, whichare primarily managed by or hire poor people.</t>
  </si>
  <si>
    <t>http://www.iadb.org/en/projects/project-description-title,1303.html?id=HA-T1172</t>
  </si>
  <si>
    <t>Grant (French Caribbean Contribution of the French Fund)</t>
  </si>
  <si>
    <t>The program is designed as a supply-side subsidy system and is currently implemented in about 1,200 schools serving 135,000 children. Available evaluation results show that the effectiveness of the program has to be improved in order to use the subsidy as a mechanism to improve education quality in participating schools and to better regulate the sector, as it an overwhelming majority of non-public providers (79%) operate without license or accreditation.</t>
  </si>
  <si>
    <t>http://www.iadb.org/en/projects/project,1303.html?id=HA-M1043</t>
  </si>
  <si>
    <t>http://www.iadb.org/en/projects/project,1303.html?id=HA-M1045</t>
  </si>
  <si>
    <t>http://www5.iadb.org/idbppi/aspx/ppProcurement.aspx</t>
  </si>
  <si>
    <t>The project aims to facilitate the access of micro and small enterprises to financial services, mainly credit. Its purpose is to strengthen the equity structure of ACME S.A - an institution dedicated to microfinancing-- to enable it to expand its financing services to micro and small enterprises. MIF will take a minority stake in the shareholding of this entity. A parallel technical cooperation will strengthen the governance of the institution and the dissemination of experiences and lessons of the project.</t>
  </si>
  <si>
    <t>The Leopard Haiti Fund seeks to invest in small and medium sized enterprises in Haiti in the sectors of food processing, renewable energy, housing and tourism. The fund will create value in the country by providing capital to the portfolio companies, as well as intensive operational support. This project generates a positive social impact as it contributes to the reconstruction and sustainable development of Haiti¿s economy. It will provide sustainable employment, improved livelihoods, and more efficient services to one of the world¿s most impoverished and disaster-affected countries. The managing company, Leopard Capital LP, has experience as a pioneer investor in pre-emerging economies, and its core investment team will be based in Haiti full-time. The size of the fund is USD 75,000,000.00, and MIFs committed capital would be USD 3,000,000.00</t>
  </si>
  <si>
    <t>http://www.iadb.org/en/projects/project,1303.html?id=HA-T1171</t>
  </si>
  <si>
    <t>http://www.iadb.org/en/projects/project,1303.html?id=HA-L1073</t>
  </si>
  <si>
    <t>Tc-idb Office In Haiti</t>
  </si>
  <si>
    <t>French Caribbean Contribution of the French Fund (Grant)</t>
  </si>
  <si>
    <t>The objective of this study is to support the Ministry of Education (MENFP) and the National Institute of Professional and Technical Training (INFP) in the development of a policy for the technical and vocational training sector (TVET) and to address some of the important information and data gaps in this sector. The proposed consultancy is designed to address some of these issues by conducting the following study will conduct a detailed analysis of the supply of and demand for TVET in Haiti through an employer survey to profile the demand for training and the battery of skills employers are looking for in employees. Priority sectors likely to be included are construction, agriculture, water systems, and tourism. In addition, the study will estimate the cost-effectiveness of the existing supply of TVET, public and private. This will include a mapping of current supply, critical comment on their effectiveness, and in a sample drawn in collaboration with the MENFP, an estimate of cost-effectiveness that examines (e.g.,) unit costs for training as a function of the trainees¿ employment in the 6 months following training. In addition, the consultancy will also identify the main constraints faced by these centers in providing quality training and ensuring alignment with employer needs and identify ¿possibilities and mechanisms¿ to strengthen collaboration between the public and private sector. Finally, the study will analyze international experiences on skill certification model ¿validation des acquis de l¿expérience¿ and assess the feasibility of implementing such model in Haiti.</t>
  </si>
  <si>
    <t>The proposed operation is the second of a three operation PBG programmaticapproach and will provide fungible non-reimbursable resources in a single tranchefor US$12 million to support specific reforms.The overall objective of the Program is to support the Government of Haiti (GoH) in developing an energysector framework that will contribute to modernize the sector and increase the availability and affordability ofenergy in order to satisfy the population¿s needs and foster the competitiveness.</t>
  </si>
  <si>
    <t>http://www.iadb.org/en/projects/project,1303.html?id=HA-T1151</t>
  </si>
  <si>
    <t>http://www.iadb.org/en/projects/project,1303.html?id=HA-L1074</t>
  </si>
  <si>
    <t>Agriculture</t>
  </si>
  <si>
    <t>This Pilot Project provides the stepping stone for a comprehensive livelihood solution (Housing + Employment + Entrepreneurship +Training). The TC supports the creation of four Productive Housing pilot cases. In particular, this TC provides the software that will allow for an otherwise limited housing complex to become an income generating hub, a productive Housing complex (which may also be seen as a specific type of micro-business park )</t>
  </si>
  <si>
    <t>The proposed program is the first of three programmatic policy based grants (PBGs), to support the Government of Haiti (GoH) to design and implement policy, legal and institutional reforms in the agricultural sector. Those reforms will address the policy, legal and institutional constraints that negatively affect the effective and sustainable implementation, output delivery and impact of the IDB-financed investment operations currently under execution and expected for the following years in the agricultural sector.</t>
  </si>
  <si>
    <t>http://www.iadb.org/en/projects/project,1303.html?id=HA-T1150</t>
  </si>
  <si>
    <t>http://www.iadb.org/en/projects/project,1303.html?id=HA-L1056</t>
  </si>
  <si>
    <t>Comite Interministeriel D'amenagement du Territoire</t>
  </si>
  <si>
    <t>Within the framework of a bilateral agreement between Gob and GoH, the Artibonite 4C, a 32-Megawatts (MW) plant was proposed in 2008. The proposed plant would be situated in the Artibonite River, downstream from the Pelligre hydroelectric plant and near the town of Mirebalais, 60-kilometers (km) north of the capital, Port-au-Prince. The Artibonite River is the largest and most important watercourse of Haiti. Furthermore, the Artibonite Valley, situated downstream from Pelligre, is Haiti¿s principal agricultural land. The region is utilized mostly for rice cultivation, activity heavily dependent on irrigation. Given the sensitive location of the Artibonite 4C, an initial general assessment needs to be performed, in order to assess its viability and potential within the Haitian context regarding environmental, technical and economical aspects</t>
  </si>
  <si>
    <t>The land tenure security program aimed at contributing to agricultural productivity and promoting medium and long term investments in agriculture and natural resources management. Main activities include: (a) Parcel demarcation and land tenure clarification; and (b) Institutional strengthening for land administration.</t>
  </si>
  <si>
    <t>http://www.iadb.org/en/projects/project,1303.html?id=HA-T1166</t>
  </si>
  <si>
    <t>http://www.iadb.org/en/projects/project,1303.html?id=HA-T1153</t>
  </si>
  <si>
    <t>Technical Cooperation</t>
  </si>
  <si>
    <t>Component 1: Development of Community Action Plan.Component 2: Implementation of Community Action Plan.Component 3: Capacity Building, Institutional Strengthening and Business Development.Component 4: Grant Management and M&amp;E</t>
  </si>
  <si>
    <t>The objective of this technical cooperation is to strengthen institutional capacity in the Ministry of Commerce and Industry (MCI) in general and the Centre de Facilitation des Investissements d¿Haiti (CFI) in particular, do design and implement an economic growth strategy for the Country. The Bank has a wealth of experience assisting similar organizations throughout the region in the articulation of a strategic vision as well as in the strengthening of its capacity to implementing it.</t>
  </si>
  <si>
    <t>HA-T1153 : Institutional Capacity Building To Promote Private Investment in Haiti</t>
  </si>
  <si>
    <t>http://www.iadb.org/en/projects/project,1303.html?id=HA-L1072</t>
  </si>
  <si>
    <t>http://www.iadb.org/en/projects/project,1303.html?id=HA-T1174</t>
  </si>
  <si>
    <t>Alternative Insurance Company S.A.</t>
  </si>
  <si>
    <t>Private Sector Development</t>
  </si>
  <si>
    <t>The proposed transaction is a 5 year subordinated loan to Alternative Insurance Company ("AIC") of up to US$2 million. This transaction will contribute with the strengthening AIC's capital structure and reserves and set the base to implement its five-year growth plan.</t>
  </si>
  <si>
    <t>The operation will allow for responding in a dynamic, flexible and expedient manner to the needs of beneficiary countries related to Bank's projects.</t>
  </si>
  <si>
    <t>http://www.iadb.org/en/projects/project,1303.html?id=HA-L1038</t>
  </si>
  <si>
    <t>http://www.iadb.org/en/projects/project,1303.html?id=HA-T1152</t>
  </si>
  <si>
    <t>http://www5.iadb.org/idbppi/aspx/ppProcurement.aspx?planguage=ENGLISH</t>
  </si>
  <si>
    <t xml:space="preserve"> Ministere De Travaux Publics, Transports, Energie Et Communications </t>
  </si>
  <si>
    <t xml:space="preserve"> Inter-american Development Bank</t>
  </si>
  <si>
    <t>The S-Financing will cover the funding gap for the rehabilitation of the PHPenvisaged under the first operation HA-L1032 (grant 2073/GR-HA) with theobjective to help restore and preserve Haiti's capacity to generate electrical powerwith renewable energy sources in order to satisfy the needs of the population. Nonew or additional activities will be financed with the S-Financing but rather theincremental cost for the PHP rehabilitation. Such rehabilitation is designed to:(i) restore and maintain its generating capacity and (ii) improve the efficiency ofthe plant's generating units</t>
  </si>
  <si>
    <t>This Study Tour will contribute to the transfer of know-how and experiences between institutions in a Bank member country, which has developed and implemented innovative educational programs based on sports, and Haitian institutions and stakeholders which are now undertaking similar initiatives.</t>
  </si>
  <si>
    <t>http://www.iadb.org/en/projects/project,1303.html?id=HA-M1042</t>
  </si>
  <si>
    <t>http://www.iadb.org/en/projects/project,1303.html?id=HA-T1170</t>
  </si>
  <si>
    <t xml:space="preserve"> Agronomes Et Vétérinaires Sans Frontières </t>
  </si>
  <si>
    <t xml:space="preserve"> Inter-american Development Bank </t>
  </si>
  <si>
    <t xml:space="preserve"> Non-Reimbursable Technical Cooperation (Grant)</t>
  </si>
  <si>
    <t>The general objective is to help enhance the competitive position and sustainability of the coffee sub sector in Haiti. Specifically, the project aims to achieve a sustainable increase the volume and quality of coffee produced and to strengthen the management capacity of institutions in the sector.</t>
  </si>
  <si>
    <t>The pilot program of ongoing maintenance envisages involving local populations in taking charge of the permanent ongoing maintenance by creating micro enterprises with a legal identity, accrediting them to set up contracts with the Haitian government through the MTPTEC. These micro-businesses will be accompanied during their training by qualified managers from the ECU. Small businesses will be accorded investments in equipment, which will to be reimbursed through the first(s) contract(s) obtained.</t>
  </si>
  <si>
    <t>http://www.iadb.org/en/projects/project,1303.html?id=HA-T1169</t>
  </si>
  <si>
    <t>http://www.iadb.org/en/projects/project,1303.html?id=HA-G1026</t>
  </si>
  <si>
    <t>The Government of Haiti (GoH) is promoting tourism as an economic activity that can contribute to the economic recovery of the country after the earthquake of last January 12th, 2010 (Action Plan for National Recovery and Development of Haiti, March 2010). The Action Plan sees tourism as a key sector, together with agriculture, textiles and housing, in a diversified set of investments intended to invigorate three development centers, among them, the North (axis from Cap Haitien to Ouanaminthe). The Bank envisages tourism as an important sector integral to the development of the northern pole. Given the existence of strong fundamentals for the tourism sector to flourish in the North, (historic sites, beaches, easy access for international tourists), working with local enterprises to develop and implement a concerted tourism strategy approach to validate a more concerted approach to tourism is crucial. Consequently, in order to support the GOH in this endeavor, a Study Tour to Brazil, one of the countries that have ample and good experience with similar projects, is planned</t>
  </si>
  <si>
    <t>The co-financing resources will be used to provide additional financing to finance the component of technical and vocational eEducation and training (TVET) activities, including the development and implementation of a national policy concerning TVET.</t>
  </si>
  <si>
    <t>http://www.iadb.org/en/projects/project,1303.html?id=HA-M1041</t>
  </si>
  <si>
    <t>http://www.iadb.org/en/projects/project,1303.html?id=HA-L1054</t>
  </si>
  <si>
    <t>Instituto Dominicano De Desarrollo Integral</t>
  </si>
  <si>
    <t>The purpose of this project is to develop and embed the use of inclusive business methodologies to improve economic opportunities of MSE and individuals linked to the value chain of larger companies around the Industrial Park of CODEVI.</t>
  </si>
  <si>
    <t>The proposed operation will support to the country to improve the quality of his road infrastructure, through the rehabilitation and improvement of an important portion of the main network of highways. Additionally, this operation includes resources necessary for engineering, supervision, auditing and support to the Executing Unit, as well as resources for institutional strengthening of the MTPTC ans road safety. The Bank's contibution is up to U$S55 millions.Component 1: Strengthening of RN7 (US$10.3 million). Component 3: Road maintenance (US$2,975,000). Component 4. Institutional strengthening (US$480,000). Component 5: Labor-intensive urban paving (US$7.42 million).</t>
  </si>
  <si>
    <t>http://www.iadb.org/en/projects/project,1303.html?id=HA-L1060</t>
  </si>
  <si>
    <t>http://www.iadb.org/en/projects/project,1303.html?id=HA-T1147</t>
  </si>
  <si>
    <t xml:space="preserve"> Fondo De Asistencia Economica Y Social</t>
  </si>
  <si>
    <t xml:space="preserve"> Education</t>
  </si>
  <si>
    <t>This operation will contribute to the Bank's five-year program supporting the following objectives of the Haitian Education Plan: (i) improving access to education; (ii) improving the quality of education; (iii) improving TVET opportunities; and (iv) strengthening MENFP institutional capacities and governance. More specifically, HA-L1060 objectives are to: (i) increase the public supply of education benefitting 15,000 children annually; (ii) reduce education costs for 75,000 primary students; (iii) improve education quality through educational and technological innovations benefitting 13,500 children; (iv) improve TVET opportunities through a sustained investment effort and innovations in managing the sector and training centers benefitting at least 600 youth annually; and (v) increase MENFP¿s capacity to implement the Education Plan and regulate the education sector.</t>
  </si>
  <si>
    <t>This Technical Cooperation (TC) will support the preparation of the loan (HA-L1060; 2011A, US$50 million), which is the second installment of the Bank¿s financial support to the implementation of the Education Plan. Overall, the Bank five year program in the education sector in Haiti, totaling US$500 million, could be summarized as follows: (i) improving access to education; (ii) improving the quality of education; (iii) reforming technical and vocational training; (iv) reforming higher education; (iv) strengthening the Ministry of Education (MoE) institutional capacity and governance system; and (v) support for the development of a national Information technology for education strategy (ICT4E) and to support the MENFP to develop, implement and monitor ICT interventions.</t>
  </si>
  <si>
    <t>http://www.iadb.org/en/projects/project,1303.html?id=HA-T1134</t>
  </si>
  <si>
    <t>http://www.iadb.org/en/projects/project,1303.html?id=HA-L1059</t>
  </si>
  <si>
    <t xml:space="preserve"> Ministère De L'agriculture, Des Ressources, Naturelles Et Du Développement Rural </t>
  </si>
  <si>
    <t xml:space="preserve"> Transportation</t>
  </si>
  <si>
    <t xml:space="preserve"> Agriculture and Rural Development</t>
  </si>
  <si>
    <t>Toussaint Louverture International Airport (AITL) suffered severe damage during the earthquake of January 12, 2010 and is the only airport in Haiti operating standards needed to accommodate large aircraft. The dependence of the country to the only international airport limited the ability to respond to the earthquake, by significantly reducing the volume of humanitarian supplies could be received during the emergency. Similarly, damage and AITL limitations represent a major constraint to economic development in Haiti, affecting the flow of tourists visiting the country and the arrival of international experts working on the reconstruction. For these reasons, the national government has determined that the rehabilitation and reconstruction of AITL is a priority project within the Action Plan for Reconstruction and Development in March 2010 defined in Haiti. The rehabilitation and reconstruction of AITL also is part of the Plan of Support to the Transport Sector in Haiti (PADTH) agreed between the national government and the Bank. Through PADTH seeks a qualitative leap in the quality of infrastructure and transport services in Haiti, in order to contribute to reconstruction efforts and economic recovery in response to the earthquake.</t>
  </si>
  <si>
    <t>Project Description: This program aims at enhancing rural incomes and food security for agriculture producers in the Northern Region and Artibonite watershed through a smart subsidies system that will allow small farmers access to improved and sustainable agriculture inputs and technologies in selected value chains.</t>
  </si>
  <si>
    <t>http://www.iadb.org/en/projects/project,1303.html?id=HA-G1025</t>
  </si>
  <si>
    <t>http://www.iadb.org/en/projects/project,1303.html?id=HA-T1148</t>
  </si>
  <si>
    <t xml:space="preserve"> Grant</t>
  </si>
  <si>
    <t xml:space="preserve"> Implementation</t>
  </si>
  <si>
    <t>The program comprises the following two components. Component 1: promoting improved and sustainable agriculture technology adoption. Includes non-reimbursable financial support for eligible farmers who agree to adopt technological packages from a menu set by the executing agency. Component 2: strengthening the National Seeds Service. This component includes assistance to the MARNDR to build capacity for control and regulation of seeds.</t>
  </si>
  <si>
    <t>This KCP is intended to serve as a mechanism of trade and investment promotion in Haiti. To that end, it will provide a forum where international investors, donors, the new Government of Haiti (GOH) and the Haitian private sector can interact and discuss: (a) a long-term, sustainable strategy for Haitian trade and investment policy; (b) specific investment opportunities in the country, particularly in the agribusiness, tourism, infrastructure and garment manufacturing sectors; and (c) concrete financing opportunities available to investors.</t>
  </si>
  <si>
    <t>http://www.iadb.org/en/projects/project,1303.html?id=HA-L1057</t>
  </si>
  <si>
    <t>http://www.iadb.org/en/projects/project,1303.html?id=HA-X1024</t>
  </si>
  <si>
    <t xml:space="preserve"> Fond De Développement Industriel </t>
  </si>
  <si>
    <t>The University Of Notre Dame Haiti Program</t>
  </si>
  <si>
    <t xml:space="preserve"> Private Sector Development</t>
  </si>
  <si>
    <t xml:space="preserve"> Health</t>
  </si>
  <si>
    <t>The Program would support the provision of Business Development Services to facilitate the access of productive units to credit or to enhance the productivity and profitability of new entrepreneurial investment projects to be financed through new loans.</t>
  </si>
  <si>
    <t>The overall objective of this operation is to eliminate LF as a public health problem and control STH in the metropolitan area of Port-au-Prince, Haiti through an integrated, multi-sectoral approach that links: (i) water and sanitation improvements (to prevent infections and reduce vector populations ¿ provided through HA-L1044/HA-X1021) to; (ii) mass drug administration (to treat existing infections) and other supportive public health measures; (iii) Community mobilization for behaviour change; and (iv) rigorous impact and process evaluation.</t>
  </si>
  <si>
    <t>St</t>
  </si>
  <si>
    <t>http://www.iadb.org/en/projects/project,1303.html?id=HA-L1065</t>
  </si>
  <si>
    <t>Procurment info</t>
  </si>
  <si>
    <t xml:space="preserve"> Ministere De L'economie Et Des Finances </t>
  </si>
  <si>
    <t xml:space="preserve"> Republique D' Haiti</t>
  </si>
  <si>
    <t xml:space="preserve"> Energy</t>
  </si>
  <si>
    <t>Disbursement</t>
  </si>
  <si>
    <t>The proposed operation aims to give continuity to a successful program that the Bank has been carrying out in Haiti since 2003 for the rehabilitation of basic economic infrastructure. The program channels resources to the rehabilitation of deteriorated service infrastructures, with high impact on the reactivation of the local economy, and ensuring its efficient operation, maintenance and sustainability.</t>
  </si>
  <si>
    <t>Transform and modernize the electrical sector.</t>
  </si>
  <si>
    <t>http://www.iadb.org/en/projects/project,1303.html?id=HA-T1140</t>
  </si>
  <si>
    <t>http://www.iadb.org/en/projects/project,1303.html?id=HA-T1144</t>
  </si>
  <si>
    <t>Recovery Funds</t>
  </si>
  <si>
    <t>Cancelled</t>
  </si>
  <si>
    <t>The proposed technical cooperation should offer an opportunity to: (i) transfer the positive experience of the Italian model in the textile-design-manufacturing sector to relevant players in Haiti, (ii) propose the contents of what would be an eventual MIF-sponsored project; and (iii) suggest the conditions that need to be taken into consideration or put in place in order to generate the sustainability of an eventual MIF project</t>
  </si>
  <si>
    <t>A roundtable in the format of a half-day open discussion without formal presentations on the issues pertinent to Haiti¿s continued post-earthquake recovery. The discussion would draw on the experiences of different countries that have implemented policies resulting in a national turn-around. The Roundtable could also be accompanied by a half-day technical workshop with detailed case study experiences.</t>
  </si>
  <si>
    <t>HA-T1140 : Merging Italian Fashion and Hatian Design</t>
  </si>
  <si>
    <t>http://www.iadb.org/en/projects/project,1303.html?id=HA-T1146</t>
  </si>
  <si>
    <t>http://www.iadb.org/en/projects/project,1303.html?id=HA-T1143</t>
  </si>
  <si>
    <t xml:space="preserve"> Reform / Modernization of the State</t>
  </si>
  <si>
    <t>The Project will finance (i) the environmental and social, financial, engineering, legal and land valuation studies for the analysis and preparation of the loans to the hotels; (ii) a program to raise awareness and to identify methodologies to improve corporate governance at each hotel. If financed, the redevelopment of these hotels will have long-term economic impacts on the Haitian economy as they provide important business infrastructure for the reconstruction of the economy. In this context, by integrating from an early stage, plans on corporate governance and the training of hotel workers, the hotels can position themselves as modern hotels operating to international standards.</t>
  </si>
  <si>
    <t>http://www.iadb.org/en/projects/project,1303.html?id=HA-G1024</t>
  </si>
  <si>
    <t>http://www.iadb.org/en/projects/project,1303.html?id=HA-M1038</t>
  </si>
  <si>
    <t>Fondo De Asistencia Economica Y Social</t>
  </si>
  <si>
    <t xml:space="preserve"> Arc Finance Ltd </t>
  </si>
  <si>
    <t xml:space="preserve"> Investment Grants</t>
  </si>
  <si>
    <t>Construction of school infrastructure according to new construction codes that adhere to earthquake, flood and hurricane requirements. In addition, the operation will support quality improvements regarding curriculum review and implementation, teacher training and certification, and provision of school supplies.</t>
  </si>
  <si>
    <t>The project aims to demonstrate the potential of using remittance flows as a source of end-user finance for sustainable energy products in the developing world with a focus on low-income consumers in Haiti.</t>
  </si>
  <si>
    <t>HA-M1038 : Increasing Access to Sustainable Energy Technologies Using Remittances</t>
  </si>
  <si>
    <t>http://www.iadb.org/en/projects/project,1303.html?id=HA-X1027</t>
  </si>
  <si>
    <t>http://www.iadb.org/en/projects/project,1303.html?id=HA-T1142</t>
  </si>
  <si>
    <t>The general objectives of the first operation are to support the government's program of reconfiguring the country's education sector and development of a pool of skilled human resources over the next 20 years. To this end, the Bank support will contribute to improving the supply and quality of education starting at the pre-school and basic education level, and strengthening the MENFP's executing capacity for the implementation of the long-term plan.</t>
  </si>
  <si>
    <t xml:space="preserve">Support the Comité Interministériel d¿Aménagement du Territoire (CIAT) in the preparation of the `Land Tenure Regularization in Rural and Urban Areas¿ Program (HA-L1056) as agreed with the government and included in the programming of the Bank for 2011A for US$30 million.
</t>
  </si>
  <si>
    <t>http://www.iadb.org/en/projects/project,1303.html?id=HA-X1026</t>
  </si>
  <si>
    <t>http://www.iadb.org/en/projects/project,1303.html?id=HA-X1020</t>
  </si>
  <si>
    <t xml:space="preserve"> Fondo De Asistencia Economica Y Social </t>
  </si>
  <si>
    <t>Special Operation</t>
  </si>
  <si>
    <t>The Bank support will contribute to improving the supply and quality of education starting at the pre-school and basic education level, and strengthening the MENFP¿s execution capacity for the implementation of the long-term plan.</t>
  </si>
  <si>
    <t>Due to emergency conditions existing in Haiti following the earthquake that occurred on Tuesday, January 12th, the Management considers it necessary and appropriate for MIF to be able to respond expeditiously to collaborate in its economic recovery.</t>
  </si>
  <si>
    <t>http://www.iadb.org/en/projects/project,1303.html?id=HA-M1030</t>
  </si>
  <si>
    <t>http://www.iadb.org/en/projects/project,1303.html?id=HA-M1035</t>
  </si>
  <si>
    <t>Programa Haitiano de Educación y Liderazgo (HELPR)</t>
  </si>
  <si>
    <t>Initiative Pour Le Developpement Des Jeunes</t>
  </si>
  <si>
    <t>Economic Development</t>
  </si>
  <si>
    <t>The project will develop a human financing model that will enhance the access to higher education for Haitian youth.</t>
  </si>
  <si>
    <t>YouthBuild International (YBI) proposes the YouthBuild Haiti Reconstruction Academy (YHRA), a three-year program to improve the well being and economic prospects for 4,620, 16-26 year old women and men in seven communities by increasing their livelihood skills and opportunities for employment and self employment.</t>
  </si>
  <si>
    <t>http://www.iadb.org/en/projects/project,1303.html?id=HA-L1062</t>
  </si>
  <si>
    <t>http://www.iadb.org/en/projects/project,1303.html?id=HA-G1021</t>
  </si>
  <si>
    <t>Ministere De La Sante Publique Et De La Population</t>
  </si>
  <si>
    <t>Direction Nationale De L'eau Potable Et de l'assainissement</t>
  </si>
  <si>
    <t>Investment Grant</t>
  </si>
  <si>
    <t>The main objective is to contribute to reduce morbidity and mortality related to cholera and other the containment of other disease outbreaks that are likely to emerge given the precarious living and sanitation conditions the population. At this time we recognize that although not all departments have been affected by cholera, all of the population of Haiti is at risk for cholera. Haiti will also be prepared for other disease outbreaks such as waterborne diseases, other diarrheal disease, and vector and rodent transmitted diseases. The two areas of focus is support for the implementation and operation of a rapid operational response to cholera-affected communities, and reinforcement of MSPP with additional human resource capacity..The MSPP will get budget support, and 1 to 4 NGOS, with the best capacity, will contribute to provide additional care to the population. The additional capacity will be strengthened both by training and increasing the absolute numbers of human resources and sites for care in close coordination the World Bank and other partners according to the Joint UN-Government Strategy.</t>
  </si>
  <si>
    <t>The proposed project will serve as a three-pronged approach to contribute to the Cholera Inter-Sector Response Strategy for Haiti aimed at reducing morbidity and mortality due to the cholera outbreak. The project will focus on supporting the Government of Haiti by funding the additional workload required by Ministry of Public Health and Populations (MSPP) for coordination and management of cases. In addition, this operation will fund the rapid deployment of temporary additional sites and personnel to provide medical services, and a rapid response to the population with health promotion and disease prevention social marketing interventions that include a communication strategy and the distribution of cholera prevention kits to communities and households</t>
  </si>
  <si>
    <t>http://www.iadb.org/en/projects/project,1303.html?id=HA-T1137</t>
  </si>
  <si>
    <t>http://www.iadb.org/en/projects/project,1303.html?id=HA-S1012</t>
  </si>
  <si>
    <t>Kooperativ Tet Ansanm Pou La Vi Miyo</t>
  </si>
  <si>
    <t>see also: http://www5.iadb.org/mif/Projects/Financing/SocialEntrepreneurshipProgram/tabid/424/language/en-US/Default.aspx#Financing</t>
  </si>
  <si>
    <t>SEP and Small Projects (Fund for Special Operations, Loan)</t>
  </si>
  <si>
    <t>Small Project Local Currency</t>
  </si>
  <si>
    <t>Road safety is an important aspect that needs to be addressed in Haiti given the reports from the community of large number of road accidents throughout the country every year. This is due to poor signaling, lack of enforcement of road rules and regulations; deficient vehicle maintenance; and unsafe driving practices: pedestrian are not given any priority along trunk and inter-urban roads, or along urban roads where there is a high population density. The development of a communication strategy is the easiest and most effective way to start a road safety initiative, as it will enhance the profile among drivers and pedestrian of this problem that leads to significant loss of life every year. It is also timely to start this work in Haiti now, as there are some new trunk roads being open to service such as Bon Repos to Saint Mark (80 km), financed by the Bank through operation HA-L1045 and where high speeds can be achieved. Thus some road safety projects in place would help to reduce accidents along this road. The project could be employed as a model to undertake similar road safety initiatives throughout the country.</t>
  </si>
  <si>
    <t>Kotelam is a CU supervised by the BCH, it belongs to ANACAPH and Le Levier, this CP is located in Port-au-Prince, where there is substantial demand for financing for housing construction and improvement, as well as access to basic services.</t>
  </si>
  <si>
    <t xml:space="preserve">HA-S1012 : CP-Kotelam Development and implementation of financial products for housing </t>
  </si>
  <si>
    <t>http://www.iadb.org/en/projects/project,1303.html?id=HA-S1008</t>
  </si>
  <si>
    <t>http://www.iadb.org/en/projects/project,1303.html?id=HA-S1009</t>
  </si>
  <si>
    <t>Caisse Populaire Ressources Confiance De Marigot</t>
  </si>
  <si>
    <t>Caisse Populaire Fraternite</t>
  </si>
  <si>
    <t>Fraternité Marigot are two CP governed by BCH, which belong to ANACAPH and Le Levier, these CP have a presence in the south and north, where there is substantial demand for financing for housing construction and improvement, as well as access to basic services.</t>
  </si>
  <si>
    <t>http://www.iadb.org/en/projects/project,1303.html?id=HA-S1011</t>
  </si>
  <si>
    <t>http://www.iadb.org/en/projects/project,1303.html?id=HA-S1010</t>
  </si>
  <si>
    <t>La Fédération Des Caisses Populaires Le Levier</t>
  </si>
  <si>
    <t>Foundation For International Community Assistance</t>
  </si>
  <si>
    <t>SEP and Small Projects</t>
  </si>
  <si>
    <t>The project seeks to contribute to the solution of the problem of sub-optimal access to credit confronted by microentrepreneurs and low income individuals that live in rural and marginal urban areas in Haiti, by facilitating non-reimbursable technical cooperation resources for the institutional strengthening of FINCA, so that this MFI can improve its operations and continue providing services to this underserved segment of the population.</t>
  </si>
  <si>
    <t>http://www.iadb.org/en/projects/project,1303.html?id=HA-T1135</t>
  </si>
  <si>
    <t>http://www.iadb.org/en/projects/project,1303.html?id=HA-T1139</t>
  </si>
  <si>
    <t>The Government of Haiti (GoH) wishes to commission consultancy services to assess the current condition of the infrastructure of ports in Haiti; their operational regime (i.e. public, private); the behavior of present and future demand; and determine possible strategies for the sector. This information would assist in the efforts of the GoH and multilateral lending agencies by producing a port strategy for Haiti for the short, medium and long term and improve the reconstruction efforts of the country. The core of this consultancy would be a desk study that would encompass a literature review of statistics and project reports, face to face and telephone interviews of relevant port sector stakeholders, and a reduced number of visits to key port installations. This would be followed by a classification of ports according to the type of infrastructure available, operational regime, and volumes of demand. It would also be necessary to asses the strategic importance of different ports, and the possible services that could be provided from each facility taking into consideration the behavior of demand, and present and planned infrastructure. A series of recommendations and sector policy actions would be presented at the end of the study.</t>
  </si>
  <si>
    <t>The proposed technical assistance will hire one or several consultants that will support the project team in the preparation of a series of inputs that will be critical for the agile and effective execution of the HA-L1057 grant operation once it is approved.</t>
  </si>
  <si>
    <t>http://www.iadb.org/en/projects/project,1303.html?id=HA-T1141</t>
  </si>
  <si>
    <t>http://www.iadb.org/en/projects/project,1303.html?id=HA-T1138</t>
  </si>
  <si>
    <t>Reform / Modernization of the State</t>
  </si>
  <si>
    <t>The Bank's role in the Northern economic pole is defined as a programmatic approach that seeks to design, coordinate and support the implementation of a consistent framework of projects which will be drivers of local economic and social development in the region. This approach would be implemented via a programmatic framework where the Agency for the Development of the Northern Region (ADN) will be responsible for channeling, coordinating and monitoring the different investment activities and projects related to the Northern Economic Growth Pole as well as constructing a sustainable public private partnerships. In this context, the proposed KCP will carry out specific consultancies that will support the establishment of the programmatic framework and ADN.</t>
  </si>
  <si>
    <t>This program will provide (i) broadband connectivity service to the economic pole in the North of Haiti, including access to public sector institutions, and (ii) concrete knowledge about how broadband connectivity could create opportunities for the development and economic growth of Haiti and strengthening of the institutional capacity of the public sector.</t>
  </si>
  <si>
    <t>http://www.iadb.org/en/projects/project,1303.html?id=HA-L1049</t>
  </si>
  <si>
    <t>http://www.iadb.org/en/projects/project,1303.html?id=HA-T1136</t>
  </si>
  <si>
    <t xml:space="preserve">Comite Interministeriel D'amenagement Des Residus Solides </t>
  </si>
  <si>
    <t>Construction of school infrastructure according to new construction codes that adhere to earthquake, flood and hurricane requirements. In addition, the supplement will support quality improvements regarding curriculum review and implementation, teacher training and certification, and provision of school supplies</t>
  </si>
  <si>
    <t>The proposed operation includes the development of the following specific activities:(i) Diagnosis of the solid waste collection and transport activities being carried out in Port Au Prince; (ii) Development of a strategy/plan for the closure of the Truitier dumping site and the operation of a sanitary landfill on the same site; (iii) Development of a strategy/plan for the management of excreta and medical solid waste, and (iv) Development of a strategy/plan for the collection and transport.</t>
  </si>
  <si>
    <t>http://www.iadb.org/en/projects/project,1303.html?id=HA-G1004</t>
  </si>
  <si>
    <t>http://www.iadb.org/en/projects/project,1303.html?id=HA-G1022</t>
  </si>
  <si>
    <t xml:space="preserve"> Un Techo Para Mi Pais </t>
  </si>
  <si>
    <t>Shelter</t>
  </si>
  <si>
    <t>Capital Markets</t>
  </si>
  <si>
    <t>The project will provide basic emergency housing for 150 families of no more than 8 members living in Grand Goave, 70 km from earthquake devastated Port-au-Prince, Haiti.</t>
  </si>
  <si>
    <t>The Program would support the establishment of the Partial Credit Guarantee Fund which is intended to encourage lending in Haiti.</t>
  </si>
  <si>
    <t>http://www.iadb.org/en/projects/project,1303.html?id=HA-G1020</t>
  </si>
  <si>
    <t>http://www.iadb.org/en/projects/project,1303.html?id=HA-T1089</t>
  </si>
  <si>
    <t>Université Quisqueya</t>
  </si>
  <si>
    <t>economic development</t>
  </si>
  <si>
    <t>Investment Grants</t>
  </si>
  <si>
    <t>UNIQ is still in the process of recovery and reconstruction and most of university offices are working under tents: All the buildings of the new campus of Quisqueya were destroyed by the earthquake. The courses for the second semester had not yet begun in January, still seventeen students, visitors and one professor died under the collapsed buildings. After the earthquake, the university received some tents, which were used for a post-operatory clinic, a meeting auditorium, two office rooms, and two classrooms. Additionally, the university built a small building of thirteen class rooms, which allowed courses to start for the second semester, in April 2010. Other equipment that was lost in the earthquake includes: seven hundred class room chairs, ten desks with their chairs and computers, two copiers, about four letter-size file cabinets, fifteen computers, a Dell server, and about two desks.</t>
  </si>
  <si>
    <t>The goal of the KCP is to support the government of Haiti to create an enabling environment for economic growth by attracting investment and increasing exports via targeted reforms and innovative use of technology. The specific objectives are to: 1.Improve the business environment to foster investment within Haiti;2.Develop institutional capacity in investment attraction and implementation; and3.Promote exports of Haitian goods via a pilot e-commerce platform.</t>
  </si>
  <si>
    <t>HA-G1020 : UNQ: Haiti Emergency Spending Allocation Request (HESAR)</t>
  </si>
  <si>
    <t>http://www.iadb.org/en/projects/project,1303.html?id=HA0016</t>
  </si>
  <si>
    <t>http://www.iadb.org/en/projects/project,1303.html?id=HA0038</t>
  </si>
  <si>
    <t>Ministère de l'Agriculture, des Ressources Naturelles et du Développement Rural</t>
  </si>
  <si>
    <t>Republique D' Haiti</t>
  </si>
  <si>
    <t>Sub-Program A: The sub-program aims at providing the necessary support and assistance to ensure the sustainability of the Artibonite Valley irrigation system, serving as complimentary to the physical infrastructure investments in Sub-program B. It has three components: (1) support for the organization of water user groups; (2) support for agricultural intensification and market linkages; (3) institutional strengthening. Sub-Program B: The sub-program aims at the protection, repair, rehabilitation, and expansion of irrigation and drainage infrastructure in the Artibonite Valley. It has nine components: (1) repair and protection of broken embankments; (2) restoration of drainage capacity; (3) flood control measures; (4) improvement of floodway capacity; (5) capacity expansion of the main channel, Artibonite Sud; (6) rehabilitation of primary channels of the Artibonite Valley system; (7) rehabilitation of secondary irrigation and drainage systems; (8) irrigation and drainage infrastructure for the Rive Droite of Estère; and (9) construction of tertiary irrigation and drainage systems.</t>
  </si>
  <si>
    <t>The objectives are to: (a) improve access to primary schools in disadvantaged areas; (b) improve the quality of basic education; and (c) develop planning, management and supervisory capacities at regional, district, zone and school levels. Components include: (a) improved access to education; (b) education quality improvements; and (c) improved local management capacity. The first component will: (a) rehabilitate and reconstruct existing school facilities and construction of new facilities in targeted areas; and (b) strengthen the normative capacity of the Department of School Infrastructure (DGS) at the Ministry of Education (MENJS). The second component will: (a) establish Centers for Practical Training and Pedagogical Support (EFACAPs) in existing schools in targeted districts; (b) enhance teacher qualifications through pre-service and in-service teacher training; (c) produce and distribute teaching materials; (d) support school-based improvement initiatives; and (e) enhance the exams and evaluation system. The third component will: (a) enable school inspectors at the district and zone levels; (b) establish mechanisms to stimulate community participation in school management; (c) develop an educational management information system; and (d) develop decentralized personnel management capabilities within the MENJS structure (with IBRD financing).</t>
  </si>
  <si>
    <t>HA0038 : 2382/ GR-HA Basic Education Program</t>
  </si>
  <si>
    <t>http://www.iadb.org/en/projects/operation,1437.html?id=2381/GR-HA</t>
  </si>
  <si>
    <t>http://www.iadb.org/en/projects/project,1303.html?id=HA-L1009</t>
  </si>
  <si>
    <t xml:space="preserve">URSEP Telephone: 401.8551  </t>
  </si>
  <si>
    <t>Ministere De L'agriculture Des Resourcesnaturelles Et Du Developpement</t>
  </si>
  <si>
    <t>THE REHABILITATION AND EXPANSION OF THE POTABLE WATER SYSTEMS OF 7 MEDIUM-SIZED CITIES IN HAITI: CAP HAITIEN, LES CAYES, SAINT MARC, GONAIVES, JEREMIE, KENSKOFF-LABOULE, PORT DE PAIX. AN INSTITUTIONAL STRENGTHENING FOR SNEP COMPONENT WILL ALSO BE INCLUDED.</t>
  </si>
  <si>
    <t>The operation will permit the beneficiaries to intensify their agricultural production in a sustainable manner in the Ennery-Quinte watershed. The investments foreseen will seek to stabilize critical areas of the watershed, to rehabilitate a series of small-scale irrigation systems including the recovery from post-hurricane Jeanne damages, and to intensify agriculture development through improved marketing, production and water-user group management.</t>
  </si>
  <si>
    <t>http://www.iadb.org/en/projects/operation,1437.html?id=2395/GR-HA</t>
  </si>
  <si>
    <t>http://www.iadb.org/en/projects/project,1303.html?id=HA-L1006</t>
  </si>
  <si>
    <t>Ministry Of Environment</t>
  </si>
  <si>
    <t>The objective of the program, to be executed by the Banque de la Republique d'Haiti, is to continue support to economic governance reforms, by improving the safety and the soundness of the financial sector. This PBL will consolidate the next stages of the Bank' s support to reinforce governance, initiated in 2003 with the Investment Sector Loan which began with banking regulation and supervision.Consistent with this objective, and in the context of a stable macroeconomic framework, the proposed operation contains activities to: (a) strengthening the financial position of the Banque de la République d'Haiti (BRH); (b) extend off-site and on-site inspections for the whole universe of cooperatives of saving and loan and banks; (c) create a credit bureau in order to reduce the level of credit risk concentration and credit to related parties; (d) define resolution alternatives of the Banco Popular Haitienne (BPH); and (e) reduce lending risks by financing small and medium enterprises using secured transactions.</t>
  </si>
  <si>
    <t>The operation would finance institutional strengthening and start-up activities aimed at establishing a functional environmental governance structure. It would consist of three components as follows: (i) support to the national system of environmental management, including professional training in critical areas for the Interim Cooperation Framework (CCI), structuring the National Environment Council (CONAE) and other coordination mechanisms; (ii) capacity building for local environmental management, including implementation of pilot projects in resource management and restoration; (iii) strengthening of the national environment information system including the design of applications for future priority setting for management and restoration. A parallel GEF grant is also under consideration.</t>
  </si>
  <si>
    <t>http://www.iadb.org/en/projects/project,1303.html?id=HA-L1005</t>
  </si>
  <si>
    <t>http://www.iadb.org/en/projects/project,1303.html?id=HA0045</t>
  </si>
  <si>
    <t>Ministère de la Santé Publique et de la Population</t>
  </si>
  <si>
    <t>The project would support implementation of the initial stage of the Government's National Disaster and Risk Management Plan. Specifically, the operation will finance three sets of activities for the national system for flood early warning: (a) equipment and related services will be procured in the three principal components of a flood early warning system, including hydro meteorological monitoring and forecasting equipment and stations, a communications system, and preparedness and response equipment and activities; (b) institutional strengthening for principal agencies; and (c) an awareness and education campaign.</t>
  </si>
  <si>
    <t>This program is aimed at supporting the government's efforts to improve the health status of the Haitian population by enhancing the quality, efficiency and equity of health services provided by public and private institutions in the national health system. The program has five components: (a) development of the Communal Health Unit (UCS) model; (b) institutional strengthening of the departmental (geographic) directorates; (c) institutional strengthening of the central directorates; (d) viability and permanence of the reorganized system; and (e) evaluation and administration. The first component supports implementation of a UCS model of health service delivery in four Departments or geographic areas (North, Northwest, Artibonite and Centre), which will serve as examples for other geographic areas. It will include: (a) technical assistance; (b) clinical and management training; (c) support for small-scale construction; (d) rehabilitation; and (e) basic equipment. Support will also be allocated for: (a) recurrent costs for the provision of a cost-effective package of health services, disbursed under contracts and performance agreements; and (b) health promotion and community participation activities. The second component strengthens the main functions of the Departmental Directorate of the Ministere de SantÚ Publique et de la Population (MSSP) in: (a) planning; (b) management of human, financial and material resources; (c) quality assurance; (d) supervision; (e) logistics; and (f) development of health and management information systems. The third component strengthens the main functions of the Central Directorates in: (a) policy making; (b) planning; (c) management of human, financial and material resources; (d) training; (e) operational research; (f) quality assurance; (g) supervision; (h) health communication; (i) financial and regulatory systems; and (j) development of health and management information systems. The fourth component provides for the sustainability of the new health system by supporting the development and implementation of a consolidated financial management system that allows for accounting of all sources of health financing. The fifth component finances activities associated with the administration and evaluation of the program, including both process and impact evaluations.</t>
  </si>
  <si>
    <t>http://www.iadb.org/en/projects/project,1303.html?id=HA0093</t>
  </si>
  <si>
    <t>http://www.iadb.org/en/projects/project,1303.html?id=HA-L1014</t>
  </si>
  <si>
    <t>Ministère de l"Economie et des Finances</t>
  </si>
  <si>
    <t>Banking Market Development</t>
  </si>
  <si>
    <t>The new loans will support a public finance reform and programs to rehabilitate basic infrastructure, foster development in marginal communities and boost farm production. The financing must be ratified by the Haitian parliament.</t>
  </si>
  <si>
    <t>The Inter-American Development Bank today announced the approval of an $18,090,000 soft loan to Haiti for a project supported by the international community to reverse the deterioration of electricity services in Port-au-Prince and strengthen the state-owned utility Electricité d’Haïti (EDH).</t>
  </si>
  <si>
    <t>http://www.iadb.org/en/projects/project,1303.html?id=HA0075</t>
  </si>
  <si>
    <t>http://www.iadb.org/en/projects/project,1303.html?id=HA-L1003</t>
  </si>
  <si>
    <t>Ministère des Travaux Publics, Transports et Communications</t>
  </si>
  <si>
    <t>THE PROGRAM CONSISTS OF: (1) THE REHABILITATION OF 400 KILOMETERS OF RURAL ROADS,SELECTED FROM A LIST OF 1000 THAT HAVE BEEN CHOSEN BY TECH &amp; ECONOM. CRITERIA. (2) THE ESTABLISHMENT OF INSTITUTIONAL MECHANISMS TO ENSURE THE PROJECT SUSTAINABILITY (MAINTENANCE FINANCING, COMMUNITY PARTICIPATION).</t>
  </si>
  <si>
    <t>The operation will finance a range of public investments and policy measures to bolster the competitiveness and sustainable growth of rural supply chains (filières) with good potential. Some of these investments will be specific to supply chains while others will strengthen supply chains across the board. These cross-cutting measures are expected to include protection of animal &amp; plant health and food safety, agricultural water resource management and improved access to private financial services.</t>
  </si>
  <si>
    <t>http://www.iadb.org/en/projects/project,1303.html?id=HA-L1007</t>
  </si>
  <si>
    <t>http://www.iadb.org/en/projects/project,1303.html?id=HA0082</t>
  </si>
  <si>
    <t>Service National D'eau Potable</t>
  </si>
  <si>
    <t>Office of the Prime Minister</t>
  </si>
  <si>
    <t>The operation will finance the construction and rehabilitation of water and sanitation systems for single or groups of rural communities of the Artibonite, Grand'Anse and Departement de l'ouest.</t>
  </si>
  <si>
    <t>The preparatory program will be for a period of 18 months and have these objectives: (i) support for development of the long-term vision for public administration reform; (ii) facilitate the consensus-building necessary among a broad constituency in order to ensure the viability of the implementation of reform activities, including a dialogue with civil society; and (iii) assist in strengthening the capacity of the Office of the Prime Minister.</t>
  </si>
  <si>
    <t>http://www.iadb.org/en/projects/project,1303.html?id=HA-L1018</t>
  </si>
  <si>
    <t>http://www.iadb.org/en/projects/project,1303.html?id=HA0087</t>
  </si>
  <si>
    <t>Ministry of Public Works, Transportation and Communications</t>
  </si>
  <si>
    <t>Specific Investment Operation</t>
  </si>
  <si>
    <t>The program aims to support the GOH's effort to: (i) improve service delivery by selected public entities and the ability of selected Ministries to formulate sound sector policies, technical standards and operational norms (ii) rationalize, reorganize and redesign the civil service.</t>
  </si>
  <si>
    <t>The proposed program aims to: rehabilitate about 240 Km of the primary road network; implement new project execution modalities in order to avoid cost overruns and delays; establish the national road maintenance fund; and implement the organizational reform of the Ministry of Public Works, Transport and Communications (MTPTC).</t>
  </si>
  <si>
    <t>http://www.iadb.org/en/projects/project,1303.html?id=HA-L1002</t>
  </si>
  <si>
    <t>http://www.iadb.org/en/projects/project,1303.html?id=HA0017</t>
  </si>
  <si>
    <t>Bureau du Premier Ministre</t>
  </si>
  <si>
    <t>Institut National de Formation Professionnelle</t>
  </si>
  <si>
    <t>The Program will tentatively comprise 2 components, as follows:Component 1. Neighborhood Upgrading. This component will finance: (i) a neighborhood development strategy (NDS) for Cite Soleil; (ii) a basic package of infrastructure and community facilities; and (iii) community development. The objective of the NDS is to develop a general vision of the economic, social and urban future of Cite Soleil. The purpose of the basic package is to guarantee an equitable minimum level of access to basic services such as: potable water; waste water disposal; storm drainage; street works; electrification; public lighting; and recreational facilities. The package could also finance complementary investments such as waste-water collectors, pumping and treatment stations, health facilities, and investments to reduce environmental risks. The community development activities would aim at increasing the capacity of individual and groups to make effective choices and influence and share control over priority setting, policy-making, resource allocations and access to public goods and services. The activities will focus on facilitating access to information and providing support for men and women to organize and work in partnership with demand-responsive support organizations and service providers. Component 2. Capacity building. This component will finance activities aimed at strengthening the capacity of the executing agency to implement the Program.</t>
  </si>
  <si>
    <t>The Program will reorient the vocational skills training system away from a supply-driven to a demand-driven system thereby improving productivity in selected occupational areas. The Program will focus on: i) responding to the training needs and directly supporting the income-generation of those in the informal sector, particularly relatively disadvantaged groups, such as women, the unskilled unemployed, and the poor-long-term unemployed; ii) involving local trade associations and civil society in designing competency based training programs; iii) creating closer links between trade associations, civil society, public and private training institutions, and the Government; and iv) re-orienting the focus of private and public training institutions away from long pre-employment training for middle-income groups and toward the provision of short in-service training for those in the informal sector.</t>
  </si>
  <si>
    <t>http://www.iadb.org/en/projects/project,1303.html?id=HA-T1132</t>
  </si>
  <si>
    <t>http://www.iadb.org/en/projects/project,1303.html?id=HA-L1050</t>
  </si>
  <si>
    <t>Banque De La Republique D'haiti</t>
  </si>
  <si>
    <t>Juan Antonio Ketterer (juank@iadb.org)</t>
  </si>
  <si>
    <t xml:space="preserve"> The Project Profile does not differentiate whether it will focus on large businesses or small; an ommission which has the potential to ignore small women-owned businesses and sole-propreitorships. 
Qualifications for funding are not laid out - new ownership may occur in many businesses due to the earthquake death toll, many new owners may not have prior credit as they are taking on the family business.
The Fund does not target by gender; without explicity targeting gender, experience suggests that the bulk of the funding will benefit men.</t>
  </si>
  <si>
    <t xml:space="preserve">The program looks to restructure exisiting loans and provide new funding opportunities for businesses to increase the Haitian economy and provide new employment opportunities.  </t>
  </si>
  <si>
    <t>Women - 0; Men - 0; Children - 0; Gender - 0</t>
  </si>
  <si>
    <t>The proposed TC consists in setting up a Fiduciary Agent (FA) for the program to establish a Partial Credit Guarantee Fund (HA-L1050). The FA will be in charge of the oversight of the Fund, ensuring a good use of its resources in accordance with its founding principles and procedures. The Fiduciary Agent will be distinct from the administrator of the Fund (who would manage the day-to day operations of the Fund) and will eport to the donors and the Board of the Fund.</t>
  </si>
  <si>
    <t>HA-L1050 :  Program to Establish a Partial Credit Guarantee Fund for Enterprise Development</t>
  </si>
  <si>
    <t>http://www.iadb.org/en/projects/project,1303.html?id=HA-T1077</t>
  </si>
  <si>
    <t>http://www.iadb.org/en/projects/project,1303.html?id=HA-X1017</t>
  </si>
  <si>
    <t>Ministere De L'agriculture Des Resources</t>
  </si>
  <si>
    <t>This program seeks to promote the development of biofuels as an alternative: the diversification of the energy mix, reducing dependence on foreign fuel supply, environmental sustainability, increased demand for agricultural products, and generating employment in rural areas. In turn, they are expected to know the potential of the industry in Haiti and through this mechanism to access to carbon credits and opportunities of the Kyoto Protocol. The cost of the cooperation is covered by IDB, the Organization of American States (OAS) through Grant Co-financing Contribution (COFAB), operation HA-X1017 and by local support that will be provided in kind.</t>
  </si>
  <si>
    <t>This program seeks to promote the development of biofuels as an alternative: the diversification of the energy mix, reducing dependence on foreign fuel supply, environmental sustainability, increased demand for agricultural products, and generating employment in rural areas. In turn, they are expected to know the potential of the industry in Haiti and through this mechanism to access to carbon credits and opportunities of the Kyoto Protocol. The cost of the cooperation is covered by IDB - operation HA-T1077, the Organization of American States (OAS) through this Grant Co-financing Contribution (COFAB) and by local support that will be provided in kind.</t>
  </si>
  <si>
    <t>HA-X1017 : Bioenergy Action Plan (COFAB component)</t>
  </si>
  <si>
    <t>http://www.iadb.org/en/projects/project,1303.html?id=HA-M1037</t>
  </si>
  <si>
    <t>http://www.iadb.org/en/projects/project,1303.html?id=HA-T1130</t>
  </si>
  <si>
    <t>Centre For International Studies And Coo peration</t>
  </si>
  <si>
    <t>IDB Team Leader  Soler, Santiago
IDB Team Leader  Fils-aime, Jempsy</t>
  </si>
  <si>
    <t>Tourism, Economic Development</t>
  </si>
  <si>
    <t>The project's goal is to contribute to the economic recovery of Haiti positioning the North Department as Haiti's prime tourism destination. The purpose is to organize and facilitate private-public management of the tourism destination with the participation of local economic initiatives (community and individual, rural and urban MSMEs), promoting a competitive tourism supply based on historical and cultural attractions that are unique in the Caribbean.</t>
  </si>
  <si>
    <t>Before the earthquake of January 2010, the energy sector in Haiti had a number of weaknesses and existed in a state of crisis which directly affected the economic activity and living standards of the Haitian population. These weaknesses include: (i) dependence on fossil fuels for primary electricity generation; (ii) limited availability and access to electricity; (iii) significant technical and commercial energy losses; and (iv) dependence on fuel wood and charcoal, mainly used for cooking, which causes deforestation. The earthquake has exacerbated this situation and created an urgent need for a long term energy strategy that integrates short term reconstruction measures with long term goals. In 2007 the Ministry of Public Works Transport and Telecommunications (MTPTC), with the technical assistance of the International Atomic Energy Agency (IAEA), produced the Haiti National Energy Sector Development Plan (NESDP). The NESDP included a comprehensive diagnosis of Haiti¿s energy sector in 2007, identified the key issues that needed to be addressed and proposed actions for the development of the energy sector from 2007 to 2017. This study will be taken as a starting point for the development of an energy strategy, however, it must be reassessed, reformulated and expanded, in order to take into account the impacts of the earthquake on Haiti¿s energy sector. Such impacts include key issues like migration to the urban areas, the shift of demand centers due to migration patterns, the reconstruction of housing infrastructure, and the opportunities offered by new technologies that can be employed in the energy sector.Consequently, the objective of this KCP is to help the Government of Haiti (GoH) identify and develop a comprehensive strategy for the energy sector. This strategy will consider not only the immediate and short term measures that need to be taken to rebuild the energy sector after the earthquake, but also the medium and long term actions and reforms that could lead Haiti¿s energy sector towards a more efficient and sustainable system, that is commercially viable, has a more diverse energy matrix and a greater service coverage.</t>
  </si>
  <si>
    <t>http://www.iadb.org/en/projects/project,1303.html?id=HA-L1051</t>
  </si>
  <si>
    <t>http://www.iadb.org/en/projects/project,1303.html?id=HA-X1021</t>
  </si>
  <si>
    <t>Office Of The Prime Minister</t>
  </si>
  <si>
    <t xml:space="preserve">Direction Nationale De L'eau Potable Et de L'assainissement </t>
  </si>
  <si>
    <t>IDB Team Leader Rubino-hallman, Silvana</t>
  </si>
  <si>
    <t>One opportunity might be to ensure that the technology platform is made available to the public through publicly available internet, or other communication means.</t>
  </si>
  <si>
    <t xml:space="preserve">Since this project is solely to build and improve the capacity of the government, and its accountability towards its citizens, I don't see many missed opportunities.  </t>
  </si>
  <si>
    <t>Gender - 0; Women - 0; Men - 0; Children - 0</t>
  </si>
  <si>
    <t>Government</t>
  </si>
  <si>
    <t>The main purpose of the program is to improve the Government of Haiti's (GOH) capacity to gather, aggregate, and analyze information from international donors and other entities contributing to the rebuilding efforts, to institutionalize transparency and promote accountability, and to create long-term GOH institutional capacity through a technology platform that fosters effective information sharing and collaboration among all government entities.</t>
  </si>
  <si>
    <t>Investments in bulk water supply to the city of Port au Prince and extension of the coverage in water services.</t>
  </si>
  <si>
    <t>http://www.iadb.org/en/projects/project,1303.html?id=HA-L1044</t>
  </si>
  <si>
    <t>http://www.iadb.org/en/projects/project,1303.html?id=HA-L1046</t>
  </si>
  <si>
    <t xml:space="preserve">Ministere De Travaux Publics, Transports, Energie Et Communications </t>
  </si>
  <si>
    <t>Ministere De Travaux Publics, Transports</t>
  </si>
  <si>
    <t>IDB Team Leader Cathala, Corinne IDB Team Leader Bouzerma, Dominique Malik</t>
  </si>
  <si>
    <t>IDB Team Leader Brandao, Rosana Diniz</t>
  </si>
  <si>
    <t>250 current employees will be let go - should dissaggregate between women and men who will be let go and the negative affects on households; possibility of resettlement, loss of livelihood, decrease in property value - negative impacts which will harm men, women, and children should be indentified; who will remain employed - could mandate a certain number of employees are women</t>
  </si>
  <si>
    <t>The Project Profile does not address the impacts the project will have on women and men</t>
  </si>
  <si>
    <t>Gender - 1; women - 0; men - 0; children - 0</t>
  </si>
  <si>
    <t>Investments in bulk water supply to the city of Port au Prince and extension of the coverage in water services.
The objective of this TC is to enable the transition of the current CAMEP to its new structure pursuant to the recently passed Loi Cadre and establish the foundations that will allow for a proper execution of the upcoming grant (HA-L1044).</t>
  </si>
  <si>
    <t>The project consists of additional financing to complete undergoing works on RN1 and RN2, initiated with Loans 991/SF-HA and 1638/SF-HA.</t>
  </si>
  <si>
    <t>HA-L1044 : Port-au-Prince Water and Sanitation Project</t>
  </si>
  <si>
    <t>http://www.iadb.org/en/projects/project,1303.html?id=HA-G1018</t>
  </si>
  <si>
    <t>http://www.iadb.org/en/projects/project,1303.html?id=HA-L1035</t>
  </si>
  <si>
    <t>Institut De Consultation,D'evaluation Et</t>
  </si>
  <si>
    <t>IDB Team Leader Gomez, Jose Ramon</t>
  </si>
  <si>
    <t>IDB Grant Facility</t>
  </si>
  <si>
    <t>ICEF's central office in Port-au-Prince that coordinated all these activities has been destroyed. The building is unusable. The Port-au-Prince staff has been temporarily relocated to Plateau Central at ICEF's office located in the facility of the Haitian Ministry of Agriculture</t>
  </si>
  <si>
    <t>HA-L1035 : Rehabilitation of the Electricity Distribution System in Port-au-Prince, Phase II</t>
  </si>
  <si>
    <t>http://www.iadb.org/en/projects/project,1303.html?id=HA-G1019</t>
  </si>
  <si>
    <t>http://www.iadb.org/en/projects/project,1303.html?id=HA-T1131</t>
  </si>
  <si>
    <t>This project (HESAR)will be implemented by FOMIN at headquarters supported by the FOMIN specialist in the Haiti Country office and in close partnership and interaction with the executing agencies that FOMIN works with in Haiti.</t>
  </si>
  <si>
    <t>Support to the implementation of the plan for reorganizing and reconstructing the education sector</t>
  </si>
  <si>
    <t>http://www.iadb.org/en/projects/project,1303.html?id=HA-T1103</t>
  </si>
  <si>
    <t>http://www.iadb.org/en/projects/project,1303.html?id=HA-M1033</t>
  </si>
  <si>
    <t xml:space="preserve">Ministere de travaux publics, transports et communications
Palais des ministeres Port-au-prince Haiti </t>
  </si>
  <si>
    <t>Emergency Liquidity Facility, S.A.</t>
  </si>
  <si>
    <t>IDB Team Leader Miller, Tomas C. 
IDB Team Leader Campero, Fernando</t>
  </si>
  <si>
    <t>Contingency Recuperation Grant</t>
  </si>
  <si>
    <t>This operation will support the preparation of Loan HA-L1044 for the Water operator of Port-au-Prince</t>
  </si>
  <si>
    <t>The program will help microentrepreneurs and low income borrowers affected by the earthquake, by providing structured support to the microfinance institutions (MFIs) that serve them. The program will provide contingent recovery financing to temporarily acquire earthquake-related portfolio in arrears from eligible MFIs. This will allow beneficiary MFIs to re-establish their operations; refinance/restructure loans affected by the earthquake providing improved financing terms to its affected borrowers; free-up their capital, and access liquidity to continue borrowing and lending. There will be recourse of the Program to the MFIs at a pre-defined threshold.</t>
  </si>
  <si>
    <t>http://www.iadb.org/en/projects/project,1303.html?id=HA-M1034</t>
  </si>
  <si>
    <t>http://www.iadb.org/en/projects/project,1303.html?id=HA-L1034</t>
  </si>
  <si>
    <t>Technoserve</t>
  </si>
  <si>
    <t>IDB Team Leader Villanueva, Maria Teresa</t>
  </si>
  <si>
    <t>IDB Team Leader Bartels, Sandra</t>
  </si>
  <si>
    <t>Women - 0; Men - 0; Gender - 0; Children - 1</t>
  </si>
  <si>
    <t>Programatic Policy Base Loan</t>
  </si>
  <si>
    <t>The project aims at enhacing the Hatian mango industry's ability to add value locally and diversify its products offering while improving the lives of the mango farmers.</t>
  </si>
  <si>
    <t>The proposed non reimbursable Operation will provide fungible resources in a single tranche for US$30 million to support the second stage of an agreed program of policy reforms aimed at improving fiscal sustainability. This Operation is the second of a programmatic series that focuses on enhancing revenues; increasing the efficiency and transparency of public sector spending and investment; and strengthening debt management, by addressing constraints in the efficiency of the Direction Générale des Impôts (DGI), Administration Générale des Douanes (AGD), and of the central government financial management and budget process.</t>
  </si>
  <si>
    <t>http://www.iadb.org/en/projects/project,1303.html?id=HA-X1014</t>
  </si>
  <si>
    <t>http://www.iadb.org/en/projects/project,1303.html?id=HA-L1048</t>
  </si>
  <si>
    <t>Ministere De La Planification Et De La Cooperation Externe</t>
  </si>
  <si>
    <t>IDB Team Leader Chevalier, Ophelie</t>
  </si>
  <si>
    <t>GRF (Grant)</t>
  </si>
  <si>
    <t>Investment in water and wastewater coverage for the rural zones of Haiti complementary to HA-L1007, y particularly for the Artibonite department, and institutional support to beneficiary communities. The Project would be finnaced through a donation from SWF.</t>
  </si>
  <si>
    <t>Component I: To provide transitional houses. Subcomponents are: (i) new settlements; and (ii) sustainable communities. Component II: To build back safer programs. Subcomponents are: (i) Ministry of Plannig; and (ii) National building and public works laboratory.</t>
  </si>
  <si>
    <t>http://www.iadb.org/en/projects/project,1303.html?id=HA-M1031</t>
  </si>
  <si>
    <t>http://www.iadb.org/en/projects/project,1303.html?id=HA-M1032</t>
  </si>
  <si>
    <t>Un Techo Para Mi Pais</t>
  </si>
  <si>
    <t>Habitat for Humanity Haiti - 106, LOUVERTURE AND CLERVEAUX, PETION-VILLE, HAITI - Tel: (509) 3701 3248</t>
  </si>
  <si>
    <t>IDB Team Leader  Cortellese, Claudio</t>
  </si>
  <si>
    <t xml:space="preserve">IDB Team Leader Saenz-samper, Maria Victoria
IDB Team Leader Fils-aime, Jempsy </t>
  </si>
  <si>
    <t>Haiti was rocked by an earthquake that resulted in over 3 million homeless (30% of Haiti's total population) &amp; emotionally &amp; socially vulnerable. The proposed project will finance the construction of 2,000 pre-fabricated emergency shelters and the provision of income generating capacity, as employee or entrepreneur, for beneficiary families in Port-au-Prince Haiti by Un Techo para mi País (UTPMP), a Chile-based, youth-led NGO that employs volunteer student labor to build homes for the poor in Latin America &amp; the Caribbean. UTPMP's development model focuses on the satisfaction of the basic needs of poor populations that lack a stable source of income. It is this poor, un- and under-employed population in Haiti that will most likely encounter the most barriers to accessing the housing and employment opportunities that may arise during the country's reconstruction. UTPMP begins its relationship with these communities by providing basic wooden 18 square meter emergency shelters. Through the construction of the shelters, UTPMP builds trust and self esteem in the communities it reaches in order to commence with its second stage support for the integration of beneficiaries into the formal economy through skills training services and community building efforts (habilitación social). UTPMP's goal is that families, once they secure a stable source of income, will accumulate the necessary resources to make them eligible for permanent housing, stage three of the UTPMP development model.</t>
  </si>
  <si>
    <t>Support the disaster-affected population with shelter assistance, for both immediate recovery and the construction of basic core houses that will enable the beneficiary families to reconstruct their lives and start new income generating activities based on construction skills.</t>
  </si>
  <si>
    <t>http://www.iadb.org/en/projects/project,1303.html?id=HA-X1023</t>
  </si>
  <si>
    <t>http://www.iadb.org/en/projects/project,1303.html?id=HA-G1017</t>
  </si>
  <si>
    <t xml:space="preserve">Femmes en Democracie </t>
  </si>
  <si>
    <t>Account for the administration of donor resources for Haiti. This account will receive non-reimbursable contributions to be channeled to the Government of Haiti. The UNASUR member states would deposit into the account projected contributions of up to US$100 million which would be used according to disbursements requests made by the Government of Haiti to the Bank.</t>
  </si>
  <si>
    <t>FED office in Jacmel has been completely destroyed during the earthquake, and beneficiaries lost their crops and their stock of seeds was damaged, some lost their homes as well.</t>
  </si>
  <si>
    <t>http://www.iadb.org/en/projects/project,1303.html?id=HA-G1015</t>
  </si>
  <si>
    <t>http://www.iadb.org/en/projects/project,1303.html?id=HA-G1016</t>
  </si>
  <si>
    <t>Viva Rio Haiti</t>
  </si>
  <si>
    <t>Association Nationale Transformateurs de Fruits</t>
  </si>
  <si>
    <t>Kay Nou, the Central Operation Base of Viva Rio in Bel Air has been deeply affected by the quake: buildings were not destroyed but they were damaged.</t>
  </si>
  <si>
    <t>ANATRAFH and five of its members ((APF, APV, PFST Palmiste a vin, PFST Riviere Froide, and Himalaya) have been very affected by the Earthquake. While there was no one injured among ANATRAF's staff, the facility that housed the organization has been seriously cracked; the communication and information system has been severely damaged.</t>
  </si>
  <si>
    <t>http://www.iadb.org/en/projects/project,1303.html?id=HA-G1014</t>
  </si>
  <si>
    <t>http://www.iadb.org/projects/project.cfm?id=HA-G1013&amp;lang=en</t>
  </si>
  <si>
    <t>Reseau Des Caisses Populaires Haitiennes</t>
  </si>
  <si>
    <t>Fonds Haitien D'aide A La Femme</t>
  </si>
  <si>
    <t>Four CPs members of the Le Levier Federation, which operate in the regions hit by the earthquake suffered important damages to their infrastructure: KOTELAM and CPSA in Port Au Prince; and CLEF in Leogane , as did the offices of the federation itself.</t>
  </si>
  <si>
    <t>FHAF an important provider of microcredit services in Haiti. It was particularly hard hit by the earthquake, with 5 of its 15 branches/buildings having collapsed. FHAF has now the challenge to reestablish its operations in these offices where it has about 58% of its clients.</t>
  </si>
  <si>
    <t>http://www.iadb.org/projects/project.cfm?id=HA-T1119&amp;lang=en</t>
  </si>
  <si>
    <t>http://www.iadb.org/projects/project.cfm?id=HA-G1005&amp;lang=en</t>
  </si>
  <si>
    <t>Cámara De Comercio E Industria De Haití</t>
  </si>
  <si>
    <t>Possible displacement of population;
"The proposed TC is consistent with the strategic guidelines set forth by the Bank for the country, including improvements in basic sanitation, social inclusion for vulnerable groups and reduction environmental vulnerability particularly by water source protection. The project team followed the orientations of IDB’s Environmental and Safeguard Policy (OP-703), particularly Policies Directives B.5 and B.6.  The team proposes the classification C for this operation."</t>
  </si>
  <si>
    <t>Issues &amp; Bank Safeguard Policies</t>
  </si>
  <si>
    <t>http://www.iadb.org/en/projects/project,1303.html?id=HA-T1119</t>
  </si>
  <si>
    <t>http://www.iadb.org/en/projects/project,1303.html?id=HA-G1013</t>
  </si>
  <si>
    <t>Plan of Operations - 0</t>
  </si>
  <si>
    <r>
      <t xml:space="preserve">This TC aims to analyze the situation about solid waste in four secondary towns : St Marc, Port-de-Paix, Les Cayes and Ouanaminthe, and to propose adapted strategic management plans for solid waste according to the lessons learned in the city of Jacmel (where such a plan is in progress).  </t>
    </r>
    <r>
      <rPr>
        <i/>
        <sz val="10"/>
        <rFont val="Arial"/>
        <family val="2"/>
      </rPr>
      <t>(This plan was under consideration prior to the earthquake)</t>
    </r>
  </si>
  <si>
    <t>CCIH needs to modify administrative infrastructures (Computers, files, etc). Therefore, the items included in the budget request are urgently needed to bring CCIH back to operation in order that it can continue to implement the project in a satisfactory manner and continue to promote private sector development in Haiti.</t>
  </si>
  <si>
    <t>http://www.iadb.org/en/projects/project,1303.html?id=HA-G1009</t>
  </si>
  <si>
    <t>http://www.iadb.org/en/projects/project,1303.html?id=HA-M1026</t>
  </si>
  <si>
    <t>Carifresh, Inc.</t>
  </si>
  <si>
    <t>Fédération Haïtienne Des Petites Et Moyennes Entreprises</t>
  </si>
  <si>
    <t>Femmes - 0; Hommes - 0; Enfants - 0</t>
  </si>
  <si>
    <t>Carifresh infrastructure used to unload mango trucks was destroyed by the earthquake leaving mango crates and a forklift catapulted under the rubble.</t>
  </si>
  <si>
    <t>In Haiti, the informal sector provides employment for an estimated 70% of the population. The formalization of MSMEs is critical to ensure Haiti's economic development and for the establishment of a strong market economy.</t>
  </si>
  <si>
    <t>http://www.iadb.org/en/projects/project,1303.html?id=HA-X1018</t>
  </si>
  <si>
    <t>http://www.iadb.org/en/projects/project,1303.html?id=HA-G1006</t>
  </si>
  <si>
    <t>This GEF project will ensure the: (i) provision of solar power generators and solar powered refrigerators to provide electricity and appropriate conditions for vaccine conservation for emergency centers and key establishments during disaster management and reconstruction; and (ii) provision of lighting by the use of solar applications in coordination with other donors (World Bank).</t>
  </si>
  <si>
    <t>This technical cooperation represents the direct contibution of the Bank to the PDNA process initiated by the GOH in close cooperation with the four main multilateral organizations (IDB, WB, UNDP, EU). This PDNA process will facilitate the elaboration by the GOH of a consistent official document for the international donors conference (pledging conference) to be held on march, 31st, 2010.</t>
  </si>
  <si>
    <t>http://www.iadb.org/en/projects/project,1303.html?id=HA-G1008</t>
  </si>
  <si>
    <t>Association Pour La Cooperation Avec La Micro Enterprise</t>
  </si>
  <si>
    <t>Talking about the salary comparison between women and men in the "informal sector"
This organization aims to contribute to the socio-economic development efforts in Haiti and promote the the efforts of the MPME (Micro, Petite et Moyenne Entreprise)</t>
  </si>
  <si>
    <t>homme - 1; femme - 1 (Mémorandum à l’intention du comité du Programme de Délégation d’Autorité (PDA).</t>
  </si>
  <si>
    <t>Its operations have been very affected by the earthquake.</t>
  </si>
  <si>
    <t>ACME has lost office infrastructure, information and communications equipment needed for the agile provision of these services. It needs to quickly reopen its headquarters and key branches, in order to gradually restore full services, as well as to keep its existing clients engaged in order to maintain control of its loan portfolio.</t>
  </si>
  <si>
    <t>http://www.iadb.org/en/projects/project,1303.html?id=HA-G1010</t>
  </si>
  <si>
    <t>Microcredit National S.A., Haiti</t>
  </si>
  <si>
    <t>Veterimed - Haitian Ngo</t>
  </si>
  <si>
    <t>MCN has a particular challenge to reestablish its operations in the regions hit by the earthquake where it has about 65% of its clients.The requested Amount USD covers only part of the overall post-earthquake needs of MCN, but provides support with critical items that will help restore services.</t>
  </si>
  <si>
    <t>Veterimed's office collapsed with all the computer and office equipment, the equipment that were not damaged by the earthquake have been stolen, in addition to other losses.</t>
  </si>
  <si>
    <t>http://www.iadb.org/en/projects/project,1303.html?id=HA-G1002</t>
  </si>
  <si>
    <t>http://www.iadb.org/en/projects/project,1303.html?id=HA-X1019</t>
  </si>
  <si>
    <t>Institut National pour le Développement et la Promotion de la Couture</t>
  </si>
  <si>
    <t>Most of INDEPCO¿s infrastructure was heavily damaged in the earthquake.</t>
  </si>
  <si>
    <t>This Investment Grant will ensure the provision of solar power generators and solar powered refrigerators to provide electricity and appropriate conditions for vaccine conservation for emergency centers and key establishments during disaster management and reconstruction.</t>
  </si>
  <si>
    <t>http://www.iadb.org/en/projects/project,1303.html?id=HA-G1007</t>
  </si>
  <si>
    <t>http://www.iadb.org/en/projects/project,1303.html?id=HA-G1003</t>
  </si>
  <si>
    <t>Sogebank</t>
  </si>
  <si>
    <t>Fundación Fonkoze</t>
  </si>
  <si>
    <t>SOGESOL has lost office infrastructure, information and communications technology and equipment needed for portfolio and client monitoring, motorcycles (more than 20 motorcycles were parked in the building that was destroyed) needed to get into the affected areas to follow up with clients and gather information on their current needs and loans.</t>
  </si>
  <si>
    <t>Remittance flows are essential to Haiti with approximately US$1.87 billion sent in 2008, accounting for 26% of the country¿s GDP. Following the January 12th earthquake, remittances are likely to play a key role in the relief and recovery effort, as the most expedient form of getting funds directly to individuals in need. As people continue to migrate from PAP, Fonkoze¿s extensive branch network in rural areas becomes even more essential.Fonkoze is the third largest payer of remittances in Haiti and the primary disburser of remittances in rural areas. In addition, the Haitian diaspora are substantial donors to Fonkoze. Typically, Fonkoze pays out 50,000 ¿ 60,000 transfers per month (in a normal market) and has savings accounts for 200,000 very low income savers. It usually pays out remittances through their 42 locations throughout the country; of these four have been completely destroyed and others have been significantly damaged.</t>
  </si>
  <si>
    <t>http://www.iadb.org/projects/project.cfm?id=HA-X1020&amp;lang=en</t>
  </si>
  <si>
    <t>http://www.iadb.org/projects/project.cfm?id=HA-T1125&amp;lang=en</t>
  </si>
  <si>
    <t>Red Cross - Haiti</t>
  </si>
  <si>
    <t>Emergency Response</t>
  </si>
  <si>
    <t>Due to emergency conditions existing in Haiti following the earthquake that occurred on Tuesday, January 12th, the Management considers it necessary and appropriate for MIF to be able to respond expeditiously to collaborate in its economic recovery</t>
  </si>
  <si>
    <t>La coopération technique a pour objet d’appuyer le Gouvernement d’Haïti en fournissant de l’assistance humanitaire à la population du la zone métropolitaine de Port-au-Prince. Avec les ressources de la coopération technique on pourra financer, entre autres, les activités suivantes: i) achats de produits tels que nourriture, eau, médecines, produits de base pour les personnes sans logement et d’autres matériaux pour faciliter une réponse immédiate aux victimes, et ii) transport des produits jusqu’aux bénéficiaires finaux.</t>
  </si>
  <si>
    <t>Inter-American Development Bank commitments, Jan 12, 2010- August 13, 2013</t>
  </si>
  <si>
    <t>HA0016 : Agricultural Intensification</t>
  </si>
  <si>
    <t>HA0038 : Basic Education Program</t>
  </si>
  <si>
    <t>HA0014 : Drinking Water and Sanitation Sector Reform</t>
  </si>
  <si>
    <t>HA0093 : Program for Rehabilitation of Basic Economic Infrastructure</t>
  </si>
  <si>
    <t>HA0017 : Vocational Training</t>
  </si>
  <si>
    <t>HA-G1002 : INDEPCO: Haiti Emergency Allocation Request (HESAR)</t>
  </si>
  <si>
    <t>HA-G1003 : FONKOZE: Haiti Emergency Allocation</t>
  </si>
  <si>
    <t>TOTAL (%)</t>
  </si>
  <si>
    <t>in 2013</t>
  </si>
  <si>
    <t>%</t>
  </si>
  <si>
    <t>in 2012</t>
  </si>
  <si>
    <t>in 2011</t>
  </si>
  <si>
    <t>TOTAL</t>
  </si>
  <si>
    <t>Grants as percent of total app</t>
  </si>
  <si>
    <t>Loans as percent of total app</t>
  </si>
  <si>
    <t>http://www.imf.org/external/np/sec/pr/2010/pr10299.htm</t>
  </si>
  <si>
    <t>US 268 million</t>
  </si>
  <si>
    <t>Project Amount</t>
  </si>
  <si>
    <t xml:space="preserve">full relief on the country’s outstanding debt to the Fund </t>
  </si>
  <si>
    <t>Debt Relief</t>
  </si>
  <si>
    <t>http://www.imf.org/external/pubs/ft/scr/2010/cr1035.pdf</t>
  </si>
  <si>
    <t>http://www.imf.org/external/np/fin/tad/extrans1.aspx?memberKey1=400&amp;endDate=2012-12-18&amp;finposition_flag=YES</t>
  </si>
  <si>
    <t>http://www.imf.org/external/np/sec/pr/2010/pr1017.htm</t>
  </si>
  <si>
    <t>IMF</t>
  </si>
  <si>
    <t>interest free loan</t>
  </si>
  <si>
    <t>27 Jan 2010 and 21 July 2010</t>
  </si>
  <si>
    <t>Emergency assistance</t>
  </si>
  <si>
    <t>Haiti’s Extended Credit Facility</t>
  </si>
  <si>
    <t>IMF Credits and Debt Relief, January 12, 2010- August 13, 2013</t>
  </si>
</sst>
</file>

<file path=xl/styles.xml><?xml version="1.0" encoding="utf-8"?>
<styleSheet xmlns="http://schemas.openxmlformats.org/spreadsheetml/2006/main">
  <numFmts count="14">
    <numFmt numFmtId="5" formatCode="&quot;$&quot;#,##0_);\(&quot;$&quot;#,##0\)"/>
    <numFmt numFmtId="6" formatCode="&quot;$&quot;#,##0_);[Red]\(&quot;$&quot;#,##0\)"/>
    <numFmt numFmtId="44" formatCode="_(&quot;$&quot;* #,##0.00_);_(&quot;$&quot;* \(#,##0.00\);_(&quot;$&quot;* &quot;-&quot;??_);_(@_)"/>
    <numFmt numFmtId="43" formatCode="_(* #,##0.00_);_(* \(#,##0.00\);_(* &quot;-&quot;??_);_(@_)"/>
    <numFmt numFmtId="164" formatCode="[$-409]d\-mmm\-yy;@"/>
    <numFmt numFmtId="165" formatCode="&quot;$&quot;#,##0"/>
    <numFmt numFmtId="166" formatCode="&quot;$&quot;#,##0.00"/>
    <numFmt numFmtId="167" formatCode="0.000"/>
    <numFmt numFmtId="168" formatCode="0.000%"/>
    <numFmt numFmtId="169" formatCode="0.0000%"/>
    <numFmt numFmtId="170" formatCode="[$-409]dd\-mmm\-yy;@"/>
    <numFmt numFmtId="171" formatCode="_(&quot;$&quot;* #,##0_);_(&quot;$&quot;* \(#,##0\);_(&quot;$&quot;* &quot;-&quot;??_);_(@_)"/>
    <numFmt numFmtId="172" formatCode="[$-409]mmmm\ d\,\ yyyy;@"/>
    <numFmt numFmtId="173" formatCode="_(* #,##0_);_(* \(#,##0\);_(* &quot;-&quot;??_);_(@_)"/>
  </numFmts>
  <fonts count="33">
    <font>
      <sz val="11"/>
      <color theme="1"/>
      <name val="Calibri"/>
      <family val="2"/>
      <scheme val="minor"/>
    </font>
    <font>
      <b/>
      <sz val="11"/>
      <color theme="1"/>
      <name val="Calibri"/>
      <family val="2"/>
      <scheme val="minor"/>
    </font>
    <font>
      <sz val="11"/>
      <color theme="1"/>
      <name val="Calibri"/>
      <family val="2"/>
      <scheme val="minor"/>
    </font>
    <font>
      <b/>
      <sz val="14"/>
      <name val="Arial"/>
      <family val="2"/>
    </font>
    <font>
      <sz val="14"/>
      <name val="Arial"/>
      <family val="2"/>
    </font>
    <font>
      <i/>
      <sz val="8"/>
      <name val="Arial"/>
      <family val="2"/>
    </font>
    <font>
      <sz val="8"/>
      <name val="Arial"/>
      <family val="2"/>
    </font>
    <font>
      <b/>
      <sz val="9"/>
      <color theme="1"/>
      <name val="Calibri"/>
      <family val="2"/>
      <scheme val="minor"/>
    </font>
    <font>
      <sz val="9"/>
      <color theme="1"/>
      <name val="Calibri"/>
      <family val="2"/>
      <scheme val="minor"/>
    </font>
    <font>
      <sz val="9"/>
      <name val="Calibri"/>
      <family val="2"/>
      <scheme val="minor"/>
    </font>
    <font>
      <b/>
      <sz val="9"/>
      <name val="Calibri"/>
      <family val="2"/>
      <scheme val="minor"/>
    </font>
    <font>
      <b/>
      <i/>
      <sz val="9"/>
      <color theme="1"/>
      <name val="Calibri"/>
      <family val="2"/>
      <scheme val="minor"/>
    </font>
    <font>
      <sz val="10"/>
      <name val="Calibri"/>
      <family val="2"/>
      <scheme val="minor"/>
    </font>
    <font>
      <sz val="10"/>
      <color theme="1"/>
      <name val="Calibri"/>
      <family val="2"/>
      <scheme val="minor"/>
    </font>
    <font>
      <b/>
      <sz val="10"/>
      <color theme="1"/>
      <name val="Arial"/>
      <family val="2"/>
    </font>
    <font>
      <sz val="10"/>
      <color theme="1"/>
      <name val="Arial"/>
      <family val="2"/>
    </font>
    <font>
      <sz val="10"/>
      <name val="Arial"/>
    </font>
    <font>
      <b/>
      <sz val="10"/>
      <name val="Arial"/>
      <family val="2"/>
    </font>
    <font>
      <sz val="10"/>
      <name val="Arial"/>
      <family val="2"/>
    </font>
    <font>
      <i/>
      <sz val="10"/>
      <name val="Arial"/>
      <family val="2"/>
    </font>
    <font>
      <sz val="9"/>
      <name val="Arial"/>
      <family val="2"/>
    </font>
    <font>
      <b/>
      <sz val="9"/>
      <name val="Arial"/>
      <family val="2"/>
    </font>
    <font>
      <u/>
      <sz val="10"/>
      <color indexed="12"/>
      <name val="Arial"/>
      <family val="2"/>
    </font>
    <font>
      <u/>
      <sz val="9"/>
      <color indexed="12"/>
      <name val="Arial"/>
      <family val="2"/>
    </font>
    <font>
      <sz val="10"/>
      <color theme="0" tint="-0.34998626667073579"/>
      <name val="Arial"/>
      <family val="2"/>
    </font>
    <font>
      <sz val="9"/>
      <color theme="0" tint="-0.34998626667073579"/>
      <name val="Arial"/>
      <family val="2"/>
    </font>
    <font>
      <sz val="9"/>
      <color theme="1"/>
      <name val="Arial"/>
      <family val="2"/>
    </font>
    <font>
      <sz val="9"/>
      <color indexed="8"/>
      <name val="Arial"/>
      <family val="2"/>
    </font>
    <font>
      <i/>
      <sz val="10"/>
      <color theme="5"/>
      <name val="Arial"/>
      <family val="2"/>
    </font>
    <font>
      <u/>
      <sz val="10"/>
      <name val="Arial"/>
      <family val="2"/>
    </font>
    <font>
      <sz val="10"/>
      <color rgb="FF000000"/>
      <name val="Arial"/>
      <family val="2"/>
    </font>
    <font>
      <b/>
      <sz val="8"/>
      <color indexed="81"/>
      <name val="Tahoma"/>
      <family val="2"/>
    </font>
    <font>
      <sz val="8"/>
      <color indexed="81"/>
      <name val="Tahoma"/>
      <family val="2"/>
    </font>
  </fonts>
  <fills count="1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2" tint="-0.49998474074526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indexed="23"/>
        <bgColor indexed="64"/>
      </patternFill>
    </fill>
  </fills>
  <borders count="37">
    <border>
      <left/>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8">
    <xf numFmtId="0" fontId="0" fillId="0" borderId="0"/>
    <xf numFmtId="44" fontId="2" fillId="0" borderId="0" applyFont="0" applyFill="0" applyBorder="0" applyAlignment="0" applyProtection="0"/>
    <xf numFmtId="9" fontId="2" fillId="0" borderId="0" applyFont="0" applyFill="0" applyBorder="0" applyAlignment="0" applyProtection="0"/>
    <xf numFmtId="0" fontId="16" fillId="0" borderId="0"/>
    <xf numFmtId="9" fontId="16" fillId="0" borderId="0" applyFont="0" applyFill="0" applyBorder="0" applyAlignment="0" applyProtection="0"/>
    <xf numFmtId="44" fontId="16" fillId="0" borderId="0" applyFont="0" applyFill="0" applyBorder="0" applyAlignment="0" applyProtection="0"/>
    <xf numFmtId="0" fontId="22" fillId="0" borderId="0" applyNumberFormat="0" applyFill="0" applyBorder="0" applyAlignment="0" applyProtection="0">
      <alignment vertical="top"/>
      <protection locked="0"/>
    </xf>
    <xf numFmtId="43" fontId="16" fillId="0" borderId="0" applyFont="0" applyFill="0" applyBorder="0" applyAlignment="0" applyProtection="0"/>
  </cellStyleXfs>
  <cellXfs count="611">
    <xf numFmtId="0" fontId="0" fillId="0" borderId="0" xfId="0"/>
    <xf numFmtId="0" fontId="0" fillId="0" borderId="0" xfId="0" applyAlignment="1">
      <alignment horizontal="left" wrapText="1"/>
    </xf>
    <xf numFmtId="3" fontId="0" fillId="0" borderId="0" xfId="0" applyNumberFormat="1" applyAlignment="1">
      <alignment horizontal="left"/>
    </xf>
    <xf numFmtId="0" fontId="0" fillId="0" borderId="0" xfId="0" applyAlignment="1">
      <alignment horizontal="left"/>
    </xf>
    <xf numFmtId="0" fontId="0" fillId="0" borderId="0" xfId="0" applyAlignment="1">
      <alignment horizontal="left"/>
    </xf>
    <xf numFmtId="0" fontId="6" fillId="0" borderId="0" xfId="0" applyFont="1" applyBorder="1"/>
    <xf numFmtId="0" fontId="5" fillId="0" borderId="0" xfId="0" applyFont="1" applyBorder="1" applyAlignment="1">
      <alignment wrapText="1"/>
    </xf>
    <xf numFmtId="0" fontId="1" fillId="2" borderId="0" xfId="0" applyFont="1" applyFill="1" applyAlignment="1">
      <alignment horizontal="left" wrapText="1"/>
    </xf>
    <xf numFmtId="0" fontId="1" fillId="0" borderId="0" xfId="0" applyFont="1" applyAlignment="1">
      <alignment horizontal="left"/>
    </xf>
    <xf numFmtId="169" fontId="0" fillId="0" borderId="0" xfId="0" applyNumberFormat="1" applyAlignment="1">
      <alignment horizontal="left"/>
    </xf>
    <xf numFmtId="3" fontId="1" fillId="0" borderId="0" xfId="0" applyNumberFormat="1" applyFont="1" applyAlignment="1">
      <alignment horizontal="left"/>
    </xf>
    <xf numFmtId="15" fontId="12" fillId="4" borderId="0" xfId="0" applyNumberFormat="1" applyFont="1" applyFill="1" applyAlignment="1">
      <alignment horizontal="left" wrapText="1"/>
    </xf>
    <xf numFmtId="3" fontId="9" fillId="4" borderId="0" xfId="0" applyNumberFormat="1" applyFont="1" applyFill="1" applyAlignment="1">
      <alignment horizontal="left" wrapText="1"/>
    </xf>
    <xf numFmtId="0" fontId="14" fillId="3" borderId="0" xfId="0" applyFont="1" applyFill="1" applyAlignment="1">
      <alignment horizontal="left" wrapText="1"/>
    </xf>
    <xf numFmtId="3" fontId="14" fillId="3" borderId="0" xfId="0" applyNumberFormat="1" applyFont="1" applyFill="1" applyAlignment="1">
      <alignment horizontal="left" wrapText="1"/>
    </xf>
    <xf numFmtId="169" fontId="14" fillId="3" borderId="0" xfId="0" applyNumberFormat="1" applyFont="1" applyFill="1" applyAlignment="1">
      <alignment horizontal="left" wrapText="1"/>
    </xf>
    <xf numFmtId="0" fontId="14" fillId="4" borderId="2" xfId="0" applyFont="1" applyFill="1" applyBorder="1" applyAlignment="1">
      <alignment horizontal="left"/>
    </xf>
    <xf numFmtId="0" fontId="15" fillId="4" borderId="2" xfId="0" applyFont="1" applyFill="1" applyBorder="1" applyAlignment="1">
      <alignment horizontal="left"/>
    </xf>
    <xf numFmtId="3" fontId="15" fillId="4" borderId="2" xfId="0" applyNumberFormat="1" applyFont="1" applyFill="1" applyBorder="1" applyAlignment="1">
      <alignment horizontal="left"/>
    </xf>
    <xf numFmtId="169" fontId="15" fillId="4" borderId="2" xfId="0" applyNumberFormat="1" applyFont="1" applyFill="1" applyBorder="1" applyAlignment="1">
      <alignment horizontal="left"/>
    </xf>
    <xf numFmtId="0" fontId="14" fillId="8" borderId="0" xfId="0" applyFont="1" applyFill="1" applyBorder="1" applyAlignment="1">
      <alignment horizontal="left"/>
    </xf>
    <xf numFmtId="0" fontId="15" fillId="8" borderId="0" xfId="0" applyFont="1" applyFill="1" applyBorder="1" applyAlignment="1">
      <alignment horizontal="left"/>
    </xf>
    <xf numFmtId="3" fontId="15" fillId="8" borderId="0" xfId="0" applyNumberFormat="1" applyFont="1" applyFill="1" applyBorder="1" applyAlignment="1">
      <alignment horizontal="left"/>
    </xf>
    <xf numFmtId="169" fontId="15" fillId="8" borderId="0" xfId="0" applyNumberFormat="1" applyFont="1" applyFill="1" applyBorder="1" applyAlignment="1">
      <alignment horizontal="left"/>
    </xf>
    <xf numFmtId="0" fontId="14" fillId="11" borderId="0" xfId="0" applyFont="1" applyFill="1" applyAlignment="1">
      <alignment horizontal="left"/>
    </xf>
    <xf numFmtId="0" fontId="15" fillId="11" borderId="0" xfId="0" applyFont="1" applyFill="1" applyAlignment="1">
      <alignment horizontal="left"/>
    </xf>
    <xf numFmtId="3" fontId="15" fillId="11" borderId="0" xfId="0" applyNumberFormat="1" applyFont="1" applyFill="1" applyAlignment="1">
      <alignment horizontal="left"/>
    </xf>
    <xf numFmtId="169" fontId="15" fillId="11" borderId="0" xfId="2" applyNumberFormat="1" applyFont="1" applyFill="1" applyAlignment="1">
      <alignment horizontal="left"/>
    </xf>
    <xf numFmtId="169" fontId="15" fillId="11" borderId="0" xfId="0" applyNumberFormat="1" applyFont="1" applyFill="1" applyBorder="1" applyAlignment="1">
      <alignment horizontal="left"/>
    </xf>
    <xf numFmtId="169" fontId="15" fillId="11" borderId="0" xfId="0" applyNumberFormat="1" applyFont="1" applyFill="1" applyAlignment="1">
      <alignment horizontal="left"/>
    </xf>
    <xf numFmtId="0" fontId="14" fillId="11" borderId="4" xfId="0" applyFont="1" applyFill="1" applyBorder="1" applyAlignment="1">
      <alignment horizontal="left"/>
    </xf>
    <xf numFmtId="0" fontId="15" fillId="11" borderId="4" xfId="0" applyFont="1" applyFill="1" applyBorder="1" applyAlignment="1">
      <alignment horizontal="left"/>
    </xf>
    <xf numFmtId="3" fontId="15" fillId="11" borderId="4" xfId="0" applyNumberFormat="1" applyFont="1" applyFill="1" applyBorder="1" applyAlignment="1">
      <alignment horizontal="left"/>
    </xf>
    <xf numFmtId="169" fontId="15" fillId="11" borderId="4" xfId="0" applyNumberFormat="1" applyFont="1" applyFill="1" applyBorder="1" applyAlignment="1">
      <alignment horizontal="left"/>
    </xf>
    <xf numFmtId="0" fontId="14" fillId="4" borderId="0" xfId="0" applyFont="1" applyFill="1" applyBorder="1" applyAlignment="1">
      <alignment horizontal="left"/>
    </xf>
    <xf numFmtId="0" fontId="15" fillId="4" borderId="0" xfId="0" applyFont="1" applyFill="1" applyBorder="1" applyAlignment="1">
      <alignment horizontal="left"/>
    </xf>
    <xf numFmtId="3" fontId="15" fillId="4" borderId="0" xfId="0" applyNumberFormat="1" applyFont="1" applyFill="1" applyBorder="1" applyAlignment="1">
      <alignment horizontal="left"/>
    </xf>
    <xf numFmtId="169" fontId="15" fillId="4" borderId="0" xfId="0" applyNumberFormat="1" applyFont="1" applyFill="1" applyBorder="1" applyAlignment="1">
      <alignment horizontal="left"/>
    </xf>
    <xf numFmtId="0" fontId="14" fillId="0" borderId="0" xfId="0" applyFont="1" applyBorder="1" applyAlignment="1">
      <alignment wrapText="1"/>
    </xf>
    <xf numFmtId="0" fontId="14" fillId="7" borderId="0" xfId="0" applyFont="1" applyFill="1" applyBorder="1" applyAlignment="1">
      <alignment horizontal="left"/>
    </xf>
    <xf numFmtId="3" fontId="15" fillId="7" borderId="0" xfId="0" applyNumberFormat="1" applyFont="1" applyFill="1" applyBorder="1" applyAlignment="1">
      <alignment horizontal="left"/>
    </xf>
    <xf numFmtId="169" fontId="15" fillId="7" borderId="0" xfId="0" applyNumberFormat="1" applyFont="1" applyFill="1" applyBorder="1" applyAlignment="1">
      <alignment horizontal="left"/>
    </xf>
    <xf numFmtId="0" fontId="15" fillId="7" borderId="0" xfId="0" applyFont="1" applyFill="1" applyBorder="1" applyAlignment="1">
      <alignment horizontal="left"/>
    </xf>
    <xf numFmtId="3" fontId="14" fillId="7" borderId="0" xfId="0" applyNumberFormat="1" applyFont="1" applyFill="1" applyBorder="1" applyAlignment="1">
      <alignment horizontal="left"/>
    </xf>
    <xf numFmtId="169" fontId="14" fillId="7" borderId="0" xfId="0" applyNumberFormat="1" applyFont="1" applyFill="1" applyBorder="1" applyAlignment="1">
      <alignment horizontal="left"/>
    </xf>
    <xf numFmtId="0" fontId="8" fillId="6" borderId="0" xfId="0" applyFont="1" applyFill="1" applyBorder="1" applyAlignment="1">
      <alignment horizontal="left" wrapText="1"/>
    </xf>
    <xf numFmtId="0" fontId="8" fillId="5" borderId="0" xfId="0" applyFont="1" applyFill="1" applyBorder="1" applyAlignment="1">
      <alignment horizontal="left" wrapText="1"/>
    </xf>
    <xf numFmtId="0" fontId="11" fillId="3" borderId="0" xfId="0" applyFont="1" applyFill="1" applyBorder="1" applyAlignment="1">
      <alignment horizontal="left" wrapText="1"/>
    </xf>
    <xf numFmtId="167" fontId="11" fillId="3" borderId="0" xfId="0" applyNumberFormat="1" applyFont="1" applyFill="1" applyBorder="1" applyAlignment="1">
      <alignment horizontal="left" wrapText="1"/>
    </xf>
    <xf numFmtId="3" fontId="11" fillId="3" borderId="0" xfId="0" applyNumberFormat="1" applyFont="1" applyFill="1" applyBorder="1" applyAlignment="1">
      <alignment horizontal="left" wrapText="1"/>
    </xf>
    <xf numFmtId="10" fontId="11" fillId="3" borderId="0" xfId="0" applyNumberFormat="1" applyFont="1" applyFill="1" applyBorder="1" applyAlignment="1">
      <alignment horizontal="left" wrapText="1"/>
    </xf>
    <xf numFmtId="169" fontId="8" fillId="3" borderId="0" xfId="0" applyNumberFormat="1" applyFont="1" applyFill="1" applyBorder="1" applyAlignment="1">
      <alignment horizontal="left" wrapText="1"/>
    </xf>
    <xf numFmtId="0" fontId="7" fillId="9" borderId="0" xfId="0" applyFont="1" applyFill="1" applyBorder="1" applyAlignment="1">
      <alignment horizontal="left" wrapText="1"/>
    </xf>
    <xf numFmtId="167" fontId="7" fillId="9" borderId="0" xfId="0" applyNumberFormat="1" applyFont="1" applyFill="1" applyBorder="1" applyAlignment="1">
      <alignment horizontal="left" wrapText="1"/>
    </xf>
    <xf numFmtId="165" fontId="7" fillId="9" borderId="0" xfId="0" applyNumberFormat="1" applyFont="1" applyFill="1" applyBorder="1" applyAlignment="1">
      <alignment horizontal="left" wrapText="1"/>
    </xf>
    <xf numFmtId="169" fontId="7" fillId="9" borderId="0" xfId="0" applyNumberFormat="1" applyFont="1" applyFill="1" applyBorder="1" applyAlignment="1">
      <alignment horizontal="left" wrapText="1"/>
    </xf>
    <xf numFmtId="0" fontId="9" fillId="4" borderId="0" xfId="0" applyFont="1" applyFill="1" applyBorder="1" applyAlignment="1">
      <alignment horizontal="left" wrapText="1"/>
    </xf>
    <xf numFmtId="167" fontId="9" fillId="4" borderId="0" xfId="0" applyNumberFormat="1" applyFont="1" applyFill="1" applyBorder="1" applyAlignment="1">
      <alignment horizontal="left" wrapText="1"/>
    </xf>
    <xf numFmtId="3" fontId="9" fillId="4" borderId="0" xfId="0" applyNumberFormat="1" applyFont="1" applyFill="1" applyBorder="1" applyAlignment="1">
      <alignment horizontal="left" wrapText="1"/>
    </xf>
    <xf numFmtId="3" fontId="8" fillId="4" borderId="0" xfId="0" applyNumberFormat="1" applyFont="1" applyFill="1" applyBorder="1" applyAlignment="1">
      <alignment horizontal="left" wrapText="1"/>
    </xf>
    <xf numFmtId="15" fontId="8" fillId="4" borderId="0" xfId="0" applyNumberFormat="1" applyFont="1" applyFill="1" applyBorder="1" applyAlignment="1">
      <alignment horizontal="left" wrapText="1"/>
    </xf>
    <xf numFmtId="0" fontId="8" fillId="4" borderId="0" xfId="0" applyFont="1" applyFill="1" applyBorder="1" applyAlignment="1">
      <alignment horizontal="left" wrapText="1"/>
    </xf>
    <xf numFmtId="169" fontId="8" fillId="4" borderId="0" xfId="0" applyNumberFormat="1" applyFont="1" applyFill="1" applyBorder="1" applyAlignment="1">
      <alignment horizontal="left" wrapText="1"/>
    </xf>
    <xf numFmtId="15" fontId="9" fillId="4" borderId="0" xfId="0" applyNumberFormat="1" applyFont="1" applyFill="1" applyBorder="1" applyAlignment="1">
      <alignment horizontal="left" wrapText="1"/>
    </xf>
    <xf numFmtId="164" fontId="8" fillId="4" borderId="0" xfId="0" applyNumberFormat="1" applyFont="1" applyFill="1" applyBorder="1" applyAlignment="1">
      <alignment horizontal="left" wrapText="1"/>
    </xf>
    <xf numFmtId="0" fontId="12" fillId="4" borderId="0" xfId="0" applyFont="1" applyFill="1" applyAlignment="1">
      <alignment horizontal="left" wrapText="1"/>
    </xf>
    <xf numFmtId="0" fontId="7" fillId="8" borderId="0" xfId="0" applyFont="1" applyFill="1" applyBorder="1" applyAlignment="1">
      <alignment horizontal="left" wrapText="1"/>
    </xf>
    <xf numFmtId="167" fontId="7" fillId="8" borderId="0" xfId="0" applyNumberFormat="1" applyFont="1" applyFill="1" applyBorder="1" applyAlignment="1">
      <alignment horizontal="left" wrapText="1"/>
    </xf>
    <xf numFmtId="3" fontId="7" fillId="8" borderId="0" xfId="0" applyNumberFormat="1" applyFont="1" applyFill="1" applyBorder="1" applyAlignment="1">
      <alignment horizontal="left" wrapText="1"/>
    </xf>
    <xf numFmtId="169" fontId="7" fillId="8" borderId="0" xfId="0" applyNumberFormat="1" applyFont="1" applyFill="1" applyBorder="1" applyAlignment="1">
      <alignment horizontal="left" wrapText="1"/>
    </xf>
    <xf numFmtId="167" fontId="8" fillId="4" borderId="0" xfId="0" applyNumberFormat="1" applyFont="1" applyFill="1" applyBorder="1" applyAlignment="1">
      <alignment horizontal="left" wrapText="1"/>
    </xf>
    <xf numFmtId="0" fontId="8" fillId="4" borderId="0" xfId="0" applyFont="1" applyFill="1" applyAlignment="1">
      <alignment horizontal="left"/>
    </xf>
    <xf numFmtId="0" fontId="8" fillId="2" borderId="0" xfId="0" applyFont="1" applyFill="1" applyBorder="1" applyAlignment="1">
      <alignment horizontal="left" wrapText="1"/>
    </xf>
    <xf numFmtId="167" fontId="8" fillId="2" borderId="0" xfId="0" applyNumberFormat="1" applyFont="1" applyFill="1" applyBorder="1" applyAlignment="1">
      <alignment horizontal="left" wrapText="1"/>
    </xf>
    <xf numFmtId="165" fontId="8" fillId="2" borderId="0" xfId="0" applyNumberFormat="1" applyFont="1" applyFill="1" applyBorder="1" applyAlignment="1">
      <alignment horizontal="left" wrapText="1"/>
    </xf>
    <xf numFmtId="169" fontId="8" fillId="2" borderId="0" xfId="0" applyNumberFormat="1" applyFont="1" applyFill="1" applyBorder="1" applyAlignment="1">
      <alignment horizontal="left" wrapText="1"/>
    </xf>
    <xf numFmtId="3" fontId="11" fillId="12" borderId="0" xfId="0" applyNumberFormat="1" applyFont="1" applyFill="1" applyBorder="1" applyAlignment="1">
      <alignment horizontal="left" wrapText="1"/>
    </xf>
    <xf numFmtId="0" fontId="8" fillId="4" borderId="0" xfId="0" applyFont="1" applyFill="1" applyAlignment="1">
      <alignment horizontal="left" wrapText="1"/>
    </xf>
    <xf numFmtId="0" fontId="8" fillId="0" borderId="0" xfId="0" applyFont="1" applyBorder="1" applyAlignment="1">
      <alignment horizontal="left" wrapText="1"/>
    </xf>
    <xf numFmtId="3" fontId="9" fillId="4" borderId="0" xfId="0" applyNumberFormat="1" applyFont="1" applyFill="1" applyBorder="1" applyAlignment="1">
      <alignment horizontal="left"/>
    </xf>
    <xf numFmtId="169" fontId="9" fillId="4" borderId="0" xfId="0" applyNumberFormat="1" applyFont="1" applyFill="1" applyBorder="1" applyAlignment="1">
      <alignment horizontal="left" wrapText="1"/>
    </xf>
    <xf numFmtId="3" fontId="9" fillId="4" borderId="0" xfId="0" applyNumberFormat="1" applyFont="1" applyFill="1" applyAlignment="1">
      <alignment horizontal="left"/>
    </xf>
    <xf numFmtId="0" fontId="9" fillId="4" borderId="0" xfId="0" applyNumberFormat="1" applyFont="1" applyFill="1" applyBorder="1" applyAlignment="1">
      <alignment horizontal="left" wrapText="1"/>
    </xf>
    <xf numFmtId="3" fontId="8" fillId="4" borderId="0" xfId="0" applyNumberFormat="1" applyFont="1" applyFill="1" applyAlignment="1">
      <alignment horizontal="left"/>
    </xf>
    <xf numFmtId="0" fontId="9" fillId="4" borderId="0" xfId="0" applyFont="1" applyFill="1" applyAlignment="1">
      <alignment horizontal="left" wrapText="1"/>
    </xf>
    <xf numFmtId="15" fontId="9" fillId="4" borderId="0" xfId="0" applyNumberFormat="1" applyFont="1" applyFill="1" applyAlignment="1">
      <alignment horizontal="left" wrapText="1"/>
    </xf>
    <xf numFmtId="165" fontId="8" fillId="0" borderId="0" xfId="0" applyNumberFormat="1" applyFont="1" applyBorder="1" applyAlignment="1">
      <alignment horizontal="left" wrapText="1"/>
    </xf>
    <xf numFmtId="169" fontId="8" fillId="0" borderId="0" xfId="0" applyNumberFormat="1" applyFont="1" applyBorder="1" applyAlignment="1">
      <alignment horizontal="left" wrapText="1"/>
    </xf>
    <xf numFmtId="2" fontId="11" fillId="3" borderId="0" xfId="0" applyNumberFormat="1" applyFont="1" applyFill="1" applyBorder="1" applyAlignment="1">
      <alignment horizontal="left" wrapText="1"/>
    </xf>
    <xf numFmtId="169" fontId="11" fillId="3" borderId="0" xfId="0" applyNumberFormat="1" applyFont="1" applyFill="1" applyBorder="1" applyAlignment="1">
      <alignment horizontal="left" wrapText="1"/>
    </xf>
    <xf numFmtId="2" fontId="7" fillId="9" borderId="0" xfId="0" applyNumberFormat="1" applyFont="1" applyFill="1" applyBorder="1" applyAlignment="1">
      <alignment horizontal="left" wrapText="1"/>
    </xf>
    <xf numFmtId="164" fontId="7" fillId="9" borderId="0" xfId="0" applyNumberFormat="1" applyFont="1" applyFill="1" applyBorder="1" applyAlignment="1">
      <alignment horizontal="left" wrapText="1"/>
    </xf>
    <xf numFmtId="165" fontId="8" fillId="4" borderId="0" xfId="0" applyNumberFormat="1" applyFont="1" applyFill="1" applyBorder="1" applyAlignment="1">
      <alignment horizontal="left" wrapText="1"/>
    </xf>
    <xf numFmtId="0" fontId="13" fillId="4" borderId="0" xfId="0" applyFont="1" applyFill="1" applyBorder="1" applyAlignment="1">
      <alignment horizontal="left" wrapText="1"/>
    </xf>
    <xf numFmtId="0" fontId="10" fillId="8" borderId="0" xfId="0" applyFont="1" applyFill="1" applyBorder="1" applyAlignment="1">
      <alignment horizontal="left" wrapText="1"/>
    </xf>
    <xf numFmtId="3" fontId="10" fillId="8" borderId="0" xfId="0" applyNumberFormat="1" applyFont="1" applyFill="1" applyBorder="1" applyAlignment="1">
      <alignment horizontal="left" wrapText="1"/>
    </xf>
    <xf numFmtId="164" fontId="7" fillId="8" borderId="0" xfId="0" applyNumberFormat="1" applyFont="1" applyFill="1" applyBorder="1" applyAlignment="1">
      <alignment horizontal="left" wrapText="1"/>
    </xf>
    <xf numFmtId="164" fontId="9" fillId="4" borderId="0" xfId="0" applyNumberFormat="1" applyFont="1" applyFill="1" applyBorder="1" applyAlignment="1">
      <alignment horizontal="left" wrapText="1"/>
    </xf>
    <xf numFmtId="0" fontId="9" fillId="4" borderId="0" xfId="0" applyFont="1" applyFill="1" applyBorder="1" applyAlignment="1">
      <alignment horizontal="left"/>
    </xf>
    <xf numFmtId="164" fontId="8" fillId="2" borderId="0" xfId="0" applyNumberFormat="1" applyFont="1" applyFill="1" applyBorder="1" applyAlignment="1">
      <alignment horizontal="left" wrapText="1"/>
    </xf>
    <xf numFmtId="0" fontId="8" fillId="6" borderId="0" xfId="0" applyNumberFormat="1" applyFont="1" applyFill="1" applyBorder="1" applyAlignment="1">
      <alignment horizontal="left" wrapText="1"/>
    </xf>
    <xf numFmtId="0" fontId="8" fillId="5" borderId="0" xfId="0" applyNumberFormat="1" applyFont="1" applyFill="1" applyBorder="1" applyAlignment="1">
      <alignment horizontal="left" wrapText="1"/>
    </xf>
    <xf numFmtId="0" fontId="11" fillId="3" borderId="0" xfId="0" applyNumberFormat="1" applyFont="1" applyFill="1" applyBorder="1" applyAlignment="1">
      <alignment horizontal="left" wrapText="1"/>
    </xf>
    <xf numFmtId="0" fontId="7" fillId="9" borderId="0" xfId="0" applyNumberFormat="1" applyFont="1" applyFill="1" applyBorder="1" applyAlignment="1">
      <alignment horizontal="left" wrapText="1"/>
    </xf>
    <xf numFmtId="0" fontId="8" fillId="4" borderId="0" xfId="0" applyNumberFormat="1" applyFont="1" applyFill="1" applyBorder="1" applyAlignment="1">
      <alignment horizontal="left" wrapText="1"/>
    </xf>
    <xf numFmtId="0" fontId="10" fillId="8" borderId="0" xfId="0" applyNumberFormat="1" applyFont="1" applyFill="1" applyBorder="1" applyAlignment="1">
      <alignment horizontal="left" wrapText="1"/>
    </xf>
    <xf numFmtId="0" fontId="7" fillId="8" borderId="0" xfId="0" applyNumberFormat="1" applyFont="1" applyFill="1" applyBorder="1" applyAlignment="1">
      <alignment horizontal="left" wrapText="1"/>
    </xf>
    <xf numFmtId="3" fontId="8" fillId="4" borderId="0" xfId="0" applyNumberFormat="1" applyFont="1" applyFill="1" applyAlignment="1">
      <alignment horizontal="left" wrapText="1"/>
    </xf>
    <xf numFmtId="0" fontId="8" fillId="2" borderId="0" xfId="0" applyNumberFormat="1" applyFont="1" applyFill="1" applyBorder="1" applyAlignment="1">
      <alignment horizontal="left" wrapText="1"/>
    </xf>
    <xf numFmtId="168" fontId="11" fillId="3" borderId="0" xfId="0" applyNumberFormat="1" applyFont="1" applyFill="1" applyBorder="1" applyAlignment="1">
      <alignment horizontal="left" wrapText="1"/>
    </xf>
    <xf numFmtId="164" fontId="11" fillId="3" borderId="0" xfId="0" applyNumberFormat="1" applyFont="1" applyFill="1" applyBorder="1" applyAlignment="1">
      <alignment horizontal="left" wrapText="1"/>
    </xf>
    <xf numFmtId="0" fontId="7" fillId="10" borderId="0" xfId="0" applyFont="1" applyFill="1" applyBorder="1" applyAlignment="1">
      <alignment horizontal="left" wrapText="1"/>
    </xf>
    <xf numFmtId="167" fontId="7" fillId="10" borderId="0" xfId="0" applyNumberFormat="1" applyFont="1" applyFill="1" applyBorder="1" applyAlignment="1">
      <alignment horizontal="left" wrapText="1"/>
    </xf>
    <xf numFmtId="165" fontId="7" fillId="10" borderId="0" xfId="0" applyNumberFormat="1" applyFont="1" applyFill="1" applyBorder="1" applyAlignment="1">
      <alignment horizontal="left" wrapText="1"/>
    </xf>
    <xf numFmtId="164" fontId="7" fillId="10" borderId="0" xfId="0" applyNumberFormat="1" applyFont="1" applyFill="1" applyBorder="1" applyAlignment="1">
      <alignment horizontal="left" wrapText="1"/>
    </xf>
    <xf numFmtId="168" fontId="7" fillId="10" borderId="0" xfId="0" applyNumberFormat="1" applyFont="1" applyFill="1" applyBorder="1" applyAlignment="1">
      <alignment horizontal="left" wrapText="1"/>
    </xf>
    <xf numFmtId="168" fontId="8" fillId="4" borderId="0" xfId="0" applyNumberFormat="1" applyFont="1" applyFill="1" applyBorder="1" applyAlignment="1">
      <alignment horizontal="left" wrapText="1"/>
    </xf>
    <xf numFmtId="165" fontId="9" fillId="4" borderId="0" xfId="0" applyNumberFormat="1" applyFont="1" applyFill="1" applyBorder="1" applyAlignment="1">
      <alignment horizontal="left" wrapText="1"/>
    </xf>
    <xf numFmtId="2" fontId="7" fillId="10" borderId="0" xfId="0" applyNumberFormat="1" applyFont="1" applyFill="1" applyBorder="1" applyAlignment="1">
      <alignment horizontal="left" wrapText="1"/>
    </xf>
    <xf numFmtId="169" fontId="7" fillId="10" borderId="0" xfId="0" applyNumberFormat="1" applyFont="1" applyFill="1" applyBorder="1" applyAlignment="1">
      <alignment horizontal="left" wrapText="1"/>
    </xf>
    <xf numFmtId="3" fontId="9" fillId="4" borderId="0" xfId="1" applyNumberFormat="1" applyFont="1" applyFill="1" applyBorder="1" applyAlignment="1">
      <alignment horizontal="left" wrapText="1"/>
    </xf>
    <xf numFmtId="2" fontId="8" fillId="4" borderId="0" xfId="0" applyNumberFormat="1" applyFont="1" applyFill="1" applyBorder="1" applyAlignment="1">
      <alignment horizontal="left" wrapText="1"/>
    </xf>
    <xf numFmtId="3" fontId="7" fillId="9" borderId="0" xfId="0" applyNumberFormat="1" applyFont="1" applyFill="1" applyBorder="1" applyAlignment="1">
      <alignment horizontal="left" wrapText="1"/>
    </xf>
    <xf numFmtId="170" fontId="8" fillId="4" borderId="0" xfId="0" applyNumberFormat="1" applyFont="1" applyFill="1" applyBorder="1" applyAlignment="1">
      <alignment horizontal="left" wrapText="1"/>
    </xf>
    <xf numFmtId="170" fontId="9" fillId="4" borderId="0" xfId="0" applyNumberFormat="1" applyFont="1" applyFill="1" applyBorder="1" applyAlignment="1">
      <alignment horizontal="left" wrapText="1"/>
    </xf>
    <xf numFmtId="15" fontId="8" fillId="4" borderId="0" xfId="0" applyNumberFormat="1" applyFont="1" applyFill="1" applyAlignment="1">
      <alignment horizontal="left" wrapText="1"/>
    </xf>
    <xf numFmtId="167" fontId="8" fillId="0" borderId="0" xfId="0" applyNumberFormat="1" applyFont="1" applyBorder="1" applyAlignment="1">
      <alignment horizontal="left" wrapText="1"/>
    </xf>
    <xf numFmtId="4" fontId="7" fillId="9" borderId="0" xfId="0" applyNumberFormat="1" applyFont="1" applyFill="1" applyBorder="1" applyAlignment="1">
      <alignment horizontal="left" wrapText="1"/>
    </xf>
    <xf numFmtId="168" fontId="7" fillId="9" borderId="0" xfId="0" applyNumberFormat="1" applyFont="1" applyFill="1" applyBorder="1" applyAlignment="1">
      <alignment horizontal="left" wrapText="1"/>
    </xf>
    <xf numFmtId="2" fontId="9" fillId="4" borderId="0" xfId="0" applyNumberFormat="1" applyFont="1" applyFill="1" applyBorder="1" applyAlignment="1">
      <alignment horizontal="left" wrapText="1"/>
    </xf>
    <xf numFmtId="2" fontId="9" fillId="4" borderId="0" xfId="0" applyNumberFormat="1" applyFont="1" applyFill="1" applyAlignment="1">
      <alignment horizontal="left"/>
    </xf>
    <xf numFmtId="164" fontId="9" fillId="4" borderId="0" xfId="0" applyNumberFormat="1" applyFont="1" applyFill="1" applyAlignment="1">
      <alignment horizontal="left" wrapText="1"/>
    </xf>
    <xf numFmtId="2" fontId="9" fillId="4" borderId="0" xfId="0" applyNumberFormat="1" applyFont="1" applyFill="1" applyAlignment="1">
      <alignment horizontal="left" wrapText="1"/>
    </xf>
    <xf numFmtId="4" fontId="8" fillId="0" borderId="0" xfId="0" applyNumberFormat="1" applyFont="1" applyBorder="1" applyAlignment="1">
      <alignment horizontal="left" wrapText="1"/>
    </xf>
    <xf numFmtId="2" fontId="7" fillId="8" borderId="0" xfId="0" applyNumberFormat="1" applyFont="1" applyFill="1" applyBorder="1" applyAlignment="1">
      <alignment horizontal="left" wrapText="1"/>
    </xf>
    <xf numFmtId="166" fontId="7" fillId="8" borderId="0" xfId="0" applyNumberFormat="1" applyFont="1" applyFill="1" applyBorder="1" applyAlignment="1">
      <alignment horizontal="left" wrapText="1"/>
    </xf>
    <xf numFmtId="165" fontId="7" fillId="8" borderId="0" xfId="0" applyNumberFormat="1" applyFont="1" applyFill="1" applyBorder="1" applyAlignment="1">
      <alignment horizontal="left" wrapText="1"/>
    </xf>
    <xf numFmtId="0" fontId="9" fillId="2" borderId="0" xfId="0" applyFont="1" applyFill="1" applyBorder="1" applyAlignment="1">
      <alignment horizontal="left" wrapText="1"/>
    </xf>
    <xf numFmtId="166" fontId="8" fillId="2" borderId="0" xfId="0" applyNumberFormat="1" applyFont="1" applyFill="1" applyBorder="1" applyAlignment="1">
      <alignment horizontal="left" wrapText="1"/>
    </xf>
    <xf numFmtId="15" fontId="8" fillId="2" borderId="0" xfId="0" applyNumberFormat="1" applyFont="1" applyFill="1" applyBorder="1" applyAlignment="1">
      <alignment horizontal="left" wrapText="1"/>
    </xf>
    <xf numFmtId="166" fontId="7" fillId="2" borderId="0" xfId="0" applyNumberFormat="1" applyFont="1" applyFill="1" applyBorder="1" applyAlignment="1">
      <alignment horizontal="left" wrapText="1"/>
    </xf>
    <xf numFmtId="165" fontId="7" fillId="2" borderId="0" xfId="0" applyNumberFormat="1" applyFont="1" applyFill="1" applyBorder="1" applyAlignment="1">
      <alignment horizontal="left" wrapText="1"/>
    </xf>
    <xf numFmtId="15" fontId="7" fillId="2" borderId="0" xfId="0" applyNumberFormat="1" applyFont="1" applyFill="1" applyBorder="1" applyAlignment="1">
      <alignment horizontal="left" wrapText="1"/>
    </xf>
    <xf numFmtId="0" fontId="7" fillId="2" borderId="0" xfId="0" applyFont="1" applyFill="1" applyBorder="1" applyAlignment="1">
      <alignment horizontal="left" wrapText="1"/>
    </xf>
    <xf numFmtId="169" fontId="7" fillId="2" borderId="0" xfId="0" applyNumberFormat="1" applyFont="1" applyFill="1" applyBorder="1" applyAlignment="1">
      <alignment horizontal="left" wrapText="1"/>
    </xf>
    <xf numFmtId="0" fontId="10" fillId="2" borderId="0" xfId="0" applyFont="1" applyFill="1" applyBorder="1" applyAlignment="1">
      <alignment horizontal="left" wrapText="1"/>
    </xf>
    <xf numFmtId="2" fontId="8" fillId="2" borderId="0" xfId="0" applyNumberFormat="1" applyFont="1" applyFill="1" applyBorder="1" applyAlignment="1">
      <alignment horizontal="left" wrapText="1"/>
    </xf>
    <xf numFmtId="2" fontId="7" fillId="2" borderId="0" xfId="0" applyNumberFormat="1" applyFont="1" applyFill="1" applyBorder="1" applyAlignment="1">
      <alignment horizontal="left" wrapText="1"/>
    </xf>
    <xf numFmtId="3" fontId="9" fillId="2" borderId="0" xfId="0" applyNumberFormat="1" applyFont="1" applyFill="1" applyBorder="1" applyAlignment="1">
      <alignment horizontal="left" wrapText="1"/>
    </xf>
    <xf numFmtId="15" fontId="9" fillId="2" borderId="0" xfId="0" applyNumberFormat="1" applyFont="1" applyFill="1" applyBorder="1" applyAlignment="1">
      <alignment horizontal="left" wrapText="1"/>
    </xf>
    <xf numFmtId="167" fontId="10" fillId="8" borderId="0" xfId="0" applyNumberFormat="1" applyFont="1" applyFill="1" applyBorder="1" applyAlignment="1">
      <alignment horizontal="left" wrapText="1"/>
    </xf>
    <xf numFmtId="15" fontId="7" fillId="8" borderId="0" xfId="0" applyNumberFormat="1" applyFont="1" applyFill="1" applyBorder="1" applyAlignment="1">
      <alignment horizontal="left" wrapText="1"/>
    </xf>
    <xf numFmtId="166" fontId="7" fillId="9" borderId="0" xfId="0" applyNumberFormat="1" applyFont="1" applyFill="1" applyBorder="1" applyAlignment="1">
      <alignment horizontal="left" wrapText="1"/>
    </xf>
    <xf numFmtId="3" fontId="8" fillId="4" borderId="0" xfId="0" applyNumberFormat="1" applyFont="1" applyFill="1" applyBorder="1" applyAlignment="1">
      <alignment horizontal="left"/>
    </xf>
    <xf numFmtId="0" fontId="12" fillId="4" borderId="0" xfId="0" applyFont="1" applyFill="1" applyAlignment="1">
      <alignment horizontal="left"/>
    </xf>
    <xf numFmtId="167" fontId="13" fillId="4" borderId="0" xfId="0" applyNumberFormat="1" applyFont="1" applyFill="1" applyBorder="1" applyAlignment="1">
      <alignment horizontal="left" wrapText="1"/>
    </xf>
    <xf numFmtId="164" fontId="13" fillId="4" borderId="0" xfId="0" applyNumberFormat="1" applyFont="1" applyFill="1" applyBorder="1" applyAlignment="1">
      <alignment horizontal="left" wrapText="1"/>
    </xf>
    <xf numFmtId="169" fontId="13" fillId="4" borderId="0" xfId="0" applyNumberFormat="1" applyFont="1" applyFill="1" applyBorder="1" applyAlignment="1">
      <alignment horizontal="left" wrapText="1"/>
    </xf>
    <xf numFmtId="0" fontId="5" fillId="0" borderId="0" xfId="0" applyFont="1" applyBorder="1" applyAlignment="1">
      <alignment horizontal="left" wrapText="1"/>
    </xf>
    <xf numFmtId="0" fontId="15" fillId="0" borderId="1" xfId="0" applyFont="1" applyBorder="1" applyAlignment="1">
      <alignment horizontal="left" wrapText="1"/>
    </xf>
    <xf numFmtId="0" fontId="15" fillId="0" borderId="10" xfId="0" applyFont="1" applyBorder="1" applyAlignment="1">
      <alignment horizontal="left" wrapText="1"/>
    </xf>
    <xf numFmtId="0" fontId="15" fillId="0" borderId="3" xfId="0" applyFont="1" applyBorder="1" applyAlignment="1">
      <alignment horizontal="left" wrapText="1"/>
    </xf>
    <xf numFmtId="0" fontId="15" fillId="0" borderId="3" xfId="0" applyFont="1" applyBorder="1" applyAlignment="1">
      <alignment wrapText="1"/>
    </xf>
    <xf numFmtId="0" fontId="15" fillId="0" borderId="10" xfId="0" applyFont="1" applyBorder="1" applyAlignment="1">
      <alignment wrapText="1"/>
    </xf>
    <xf numFmtId="0" fontId="5" fillId="2" borderId="0" xfId="0" applyFont="1" applyFill="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0" xfId="0" applyFont="1" applyBorder="1" applyAlignment="1">
      <alignment horizontal="center" wrapText="1"/>
    </xf>
    <xf numFmtId="0" fontId="3" fillId="0" borderId="9" xfId="0" applyFont="1" applyBorder="1" applyAlignment="1">
      <alignment horizontal="center" wrapText="1"/>
    </xf>
    <xf numFmtId="0" fontId="3" fillId="0" borderId="5" xfId="0" applyFont="1" applyBorder="1" applyAlignment="1">
      <alignment horizontal="center" wrapText="1"/>
    </xf>
    <xf numFmtId="0" fontId="5" fillId="2" borderId="2" xfId="0" applyFont="1" applyFill="1" applyBorder="1" applyAlignment="1">
      <alignment horizontal="left" wrapText="1"/>
    </xf>
    <xf numFmtId="0" fontId="8" fillId="6" borderId="0" xfId="0" applyFont="1" applyFill="1" applyBorder="1" applyAlignment="1">
      <alignment horizontal="left" wrapText="1"/>
    </xf>
    <xf numFmtId="0" fontId="8" fillId="5" borderId="0" xfId="0" applyFont="1" applyFill="1" applyBorder="1" applyAlignment="1">
      <alignment horizontal="left" wrapText="1"/>
    </xf>
    <xf numFmtId="0" fontId="8" fillId="6" borderId="0" xfId="0" applyNumberFormat="1" applyFont="1" applyFill="1" applyBorder="1" applyAlignment="1">
      <alignment horizontal="left" wrapText="1"/>
    </xf>
    <xf numFmtId="0" fontId="8" fillId="5" borderId="0" xfId="0" applyNumberFormat="1" applyFont="1" applyFill="1" applyBorder="1" applyAlignment="1">
      <alignment horizontal="left" wrapText="1"/>
    </xf>
    <xf numFmtId="0" fontId="10" fillId="2" borderId="0" xfId="0" applyFont="1" applyFill="1" applyBorder="1" applyAlignment="1">
      <alignment horizontal="left" wrapText="1"/>
    </xf>
    <xf numFmtId="0" fontId="16" fillId="0" borderId="0" xfId="3"/>
    <xf numFmtId="0" fontId="16" fillId="0" borderId="0" xfId="3" applyAlignment="1">
      <alignment horizontal="center"/>
    </xf>
    <xf numFmtId="0" fontId="16" fillId="0" borderId="8" xfId="3" applyBorder="1" applyAlignment="1">
      <alignment wrapText="1"/>
    </xf>
    <xf numFmtId="0" fontId="5" fillId="0" borderId="0" xfId="3" applyFont="1" applyBorder="1" applyAlignment="1">
      <alignment horizontal="left" wrapText="1"/>
    </xf>
    <xf numFmtId="0" fontId="6" fillId="0" borderId="0" xfId="3" applyFont="1" applyBorder="1"/>
    <xf numFmtId="0" fontId="6" fillId="0" borderId="0" xfId="3" applyFont="1" applyBorder="1" applyAlignment="1">
      <alignment horizontal="center"/>
    </xf>
    <xf numFmtId="0" fontId="5" fillId="2" borderId="0" xfId="3" applyFont="1" applyFill="1" applyBorder="1" applyAlignment="1">
      <alignment wrapText="1"/>
    </xf>
    <xf numFmtId="0" fontId="17" fillId="0" borderId="0" xfId="3" applyFont="1" applyBorder="1"/>
    <xf numFmtId="10" fontId="17" fillId="12" borderId="1" xfId="3" applyNumberFormat="1" applyFont="1" applyFill="1" applyBorder="1" applyAlignment="1">
      <alignment horizontal="left"/>
    </xf>
    <xf numFmtId="166" fontId="17" fillId="12" borderId="11" xfId="3" applyNumberFormat="1" applyFont="1" applyFill="1" applyBorder="1" applyAlignment="1">
      <alignment wrapText="1"/>
    </xf>
    <xf numFmtId="165" fontId="17" fillId="12" borderId="12" xfId="3" applyNumberFormat="1" applyFont="1" applyFill="1" applyBorder="1" applyAlignment="1">
      <alignment horizontal="center" wrapText="1"/>
    </xf>
    <xf numFmtId="165" fontId="17" fillId="12" borderId="13" xfId="3" applyNumberFormat="1" applyFont="1" applyFill="1" applyBorder="1" applyAlignment="1">
      <alignment horizontal="center" wrapText="1"/>
    </xf>
    <xf numFmtId="0" fontId="17" fillId="12" borderId="11" xfId="3" applyFont="1" applyFill="1" applyBorder="1" applyAlignment="1">
      <alignment horizontal="left" wrapText="1"/>
    </xf>
    <xf numFmtId="0" fontId="17" fillId="12" borderId="14" xfId="3" applyFont="1" applyFill="1" applyBorder="1" applyAlignment="1">
      <alignment horizontal="left" wrapText="1"/>
    </xf>
    <xf numFmtId="0" fontId="17" fillId="0" borderId="0" xfId="3" applyFont="1" applyBorder="1" applyAlignment="1">
      <alignment wrapText="1"/>
    </xf>
    <xf numFmtId="10" fontId="17" fillId="12" borderId="3" xfId="3" applyNumberFormat="1" applyFont="1" applyFill="1" applyBorder="1" applyAlignment="1">
      <alignment horizontal="left" wrapText="1"/>
    </xf>
    <xf numFmtId="166" fontId="17" fillId="12" borderId="15" xfId="3" applyNumberFormat="1" applyFont="1" applyFill="1" applyBorder="1" applyAlignment="1">
      <alignment wrapText="1"/>
    </xf>
    <xf numFmtId="0" fontId="17" fillId="12" borderId="15" xfId="3" applyFont="1" applyFill="1" applyBorder="1" applyAlignment="1">
      <alignment horizontal="left" wrapText="1"/>
    </xf>
    <xf numFmtId="0" fontId="17" fillId="12" borderId="16" xfId="3" applyFont="1" applyFill="1" applyBorder="1" applyAlignment="1">
      <alignment horizontal="left" wrapText="1"/>
    </xf>
    <xf numFmtId="0" fontId="16" fillId="0" borderId="0" xfId="3" applyBorder="1"/>
    <xf numFmtId="10" fontId="0" fillId="0" borderId="17" xfId="4" applyNumberFormat="1" applyFont="1" applyBorder="1" applyAlignment="1"/>
    <xf numFmtId="9" fontId="0" fillId="0" borderId="17" xfId="4" applyFont="1" applyBorder="1" applyAlignment="1"/>
    <xf numFmtId="9" fontId="17" fillId="0" borderId="17" xfId="4" applyFont="1" applyBorder="1" applyAlignment="1">
      <alignment horizontal="center"/>
    </xf>
    <xf numFmtId="10" fontId="17" fillId="12" borderId="17" xfId="3" applyNumberFormat="1" applyFont="1" applyFill="1" applyBorder="1" applyAlignment="1">
      <alignment horizontal="center" vertical="center"/>
    </xf>
    <xf numFmtId="0" fontId="17" fillId="0" borderId="12" xfId="3" applyFont="1" applyBorder="1" applyAlignment="1">
      <alignment horizontal="right" vertical="center" wrapText="1"/>
    </xf>
    <xf numFmtId="0" fontId="17" fillId="0" borderId="18" xfId="3" applyFont="1" applyBorder="1" applyAlignment="1">
      <alignment horizontal="right" vertical="center" wrapText="1"/>
    </xf>
    <xf numFmtId="0" fontId="17" fillId="0" borderId="19" xfId="3" applyFont="1" applyBorder="1" applyAlignment="1">
      <alignment horizontal="right" vertical="center" wrapText="1"/>
    </xf>
    <xf numFmtId="171" fontId="16" fillId="0" borderId="17" xfId="3" applyNumberFormat="1" applyBorder="1" applyAlignment="1"/>
    <xf numFmtId="165" fontId="16" fillId="0" borderId="17" xfId="3" applyNumberFormat="1" applyBorder="1" applyAlignment="1"/>
    <xf numFmtId="166" fontId="17" fillId="12" borderId="17" xfId="3" applyNumberFormat="1" applyFont="1" applyFill="1" applyBorder="1" applyAlignment="1">
      <alignment horizontal="center" vertical="center"/>
    </xf>
    <xf numFmtId="165" fontId="18" fillId="0" borderId="17" xfId="3" applyNumberFormat="1" applyFont="1" applyBorder="1" applyAlignment="1"/>
    <xf numFmtId="0" fontId="17" fillId="0" borderId="17" xfId="3" applyFont="1" applyBorder="1" applyAlignment="1">
      <alignment horizontal="center" vertical="center" wrapText="1"/>
    </xf>
    <xf numFmtId="0" fontId="17" fillId="0" borderId="12" xfId="3" applyFont="1" applyBorder="1" applyAlignment="1">
      <alignment horizontal="center" vertical="center" wrapText="1"/>
    </xf>
    <xf numFmtId="0" fontId="17" fillId="0" borderId="13" xfId="3" applyFont="1" applyBorder="1" applyAlignment="1">
      <alignment horizontal="center" vertical="center" wrapText="1"/>
    </xf>
    <xf numFmtId="0" fontId="17" fillId="0" borderId="20" xfId="3" applyFont="1" applyBorder="1" applyAlignment="1">
      <alignment horizontal="center" vertical="center" wrapText="1"/>
    </xf>
    <xf numFmtId="0" fontId="16" fillId="3" borderId="0" xfId="3" applyFill="1"/>
    <xf numFmtId="0" fontId="16" fillId="3" borderId="21" xfId="3" applyFill="1" applyBorder="1"/>
    <xf numFmtId="0" fontId="16" fillId="3" borderId="2" xfId="3" applyFill="1" applyBorder="1"/>
    <xf numFmtId="0" fontId="16" fillId="3" borderId="2" xfId="3" applyFill="1" applyBorder="1" applyAlignment="1"/>
    <xf numFmtId="0" fontId="16" fillId="3" borderId="0" xfId="3" applyFill="1" applyBorder="1" applyAlignment="1">
      <alignment vertical="center"/>
    </xf>
    <xf numFmtId="0" fontId="16" fillId="3" borderId="0" xfId="3" applyFill="1" applyBorder="1" applyAlignment="1">
      <alignment horizontal="center" vertical="center"/>
    </xf>
    <xf numFmtId="0" fontId="16" fillId="3" borderId="0" xfId="3" applyFill="1" applyBorder="1" applyAlignment="1">
      <alignment vertical="center" wrapText="1"/>
    </xf>
    <xf numFmtId="0" fontId="18" fillId="3" borderId="8" xfId="3" applyFont="1" applyFill="1" applyBorder="1" applyAlignment="1">
      <alignment vertical="center" wrapText="1"/>
    </xf>
    <xf numFmtId="0" fontId="16" fillId="0" borderId="22" xfId="3" applyBorder="1" applyAlignment="1">
      <alignment horizontal="right"/>
    </xf>
    <xf numFmtId="10" fontId="16" fillId="0" borderId="13" xfId="3" applyNumberFormat="1" applyBorder="1" applyAlignment="1">
      <alignment horizontal="right"/>
    </xf>
    <xf numFmtId="10" fontId="16" fillId="0" borderId="17" xfId="3" applyNumberFormat="1" applyBorder="1" applyAlignment="1">
      <alignment horizontal="right"/>
    </xf>
    <xf numFmtId="0" fontId="16" fillId="0" borderId="15" xfId="3" applyBorder="1" applyAlignment="1">
      <alignment horizontal="left" vertical="center" wrapText="1"/>
    </xf>
    <xf numFmtId="10" fontId="19" fillId="2" borderId="15" xfId="3" applyNumberFormat="1" applyFont="1" applyFill="1" applyBorder="1" applyAlignment="1">
      <alignment horizontal="center" vertical="center" wrapText="1"/>
    </xf>
    <xf numFmtId="0" fontId="16" fillId="0" borderId="15" xfId="3" applyBorder="1"/>
    <xf numFmtId="0" fontId="18" fillId="2" borderId="15" xfId="3" applyFont="1" applyFill="1" applyBorder="1" applyAlignment="1">
      <alignment horizontal="center" vertical="center" wrapText="1"/>
    </xf>
    <xf numFmtId="0" fontId="16" fillId="0" borderId="15" xfId="3" applyBorder="1" applyAlignment="1">
      <alignment horizontal="center" vertical="center"/>
    </xf>
    <xf numFmtId="0" fontId="18" fillId="0" borderId="23" xfId="3" applyFont="1" applyBorder="1" applyAlignment="1">
      <alignment horizontal="center" vertical="center" wrapText="1"/>
    </xf>
    <xf numFmtId="165" fontId="16" fillId="0" borderId="13" xfId="3" applyNumberFormat="1" applyBorder="1" applyAlignment="1">
      <alignment horizontal="right"/>
    </xf>
    <xf numFmtId="165" fontId="16" fillId="0" borderId="17" xfId="3" applyNumberFormat="1" applyBorder="1" applyAlignment="1">
      <alignment horizontal="right"/>
    </xf>
    <xf numFmtId="0" fontId="16" fillId="0" borderId="24" xfId="3" applyBorder="1" applyAlignment="1">
      <alignment horizontal="left" vertical="center" wrapText="1"/>
    </xf>
    <xf numFmtId="10" fontId="19" fillId="2" borderId="11" xfId="3" applyNumberFormat="1" applyFont="1" applyFill="1" applyBorder="1" applyAlignment="1">
      <alignment horizontal="center" vertical="center" wrapText="1"/>
    </xf>
    <xf numFmtId="0" fontId="18" fillId="2" borderId="11" xfId="3" applyFont="1" applyFill="1" applyBorder="1" applyAlignment="1">
      <alignment vertical="center" wrapText="1"/>
    </xf>
    <xf numFmtId="0" fontId="18" fillId="2" borderId="24" xfId="3" applyFont="1" applyFill="1" applyBorder="1" applyAlignment="1">
      <alignment horizontal="center" vertical="center" wrapText="1"/>
    </xf>
    <xf numFmtId="0" fontId="16" fillId="0" borderId="24" xfId="3" applyBorder="1" applyAlignment="1">
      <alignment horizontal="center" vertical="center"/>
    </xf>
    <xf numFmtId="0" fontId="18" fillId="0" borderId="8" xfId="3" applyFont="1" applyBorder="1" applyAlignment="1">
      <alignment horizontal="center" vertical="center" wrapText="1"/>
    </xf>
    <xf numFmtId="4" fontId="16" fillId="0" borderId="13" xfId="3" applyNumberFormat="1" applyBorder="1" applyAlignment="1">
      <alignment horizontal="right"/>
    </xf>
    <xf numFmtId="4" fontId="16" fillId="0" borderId="17" xfId="3" applyNumberFormat="1" applyBorder="1" applyAlignment="1">
      <alignment horizontal="right"/>
    </xf>
    <xf numFmtId="165" fontId="18" fillId="2" borderId="11" xfId="3" applyNumberFormat="1" applyFont="1" applyFill="1" applyBorder="1" applyAlignment="1">
      <alignment horizontal="right" wrapText="1"/>
    </xf>
    <xf numFmtId="165" fontId="18" fillId="2" borderId="11" xfId="3" applyNumberFormat="1" applyFont="1" applyFill="1" applyBorder="1" applyAlignment="1">
      <alignment horizontal="center" vertical="center" wrapText="1"/>
    </xf>
    <xf numFmtId="0" fontId="18" fillId="2" borderId="2" xfId="3" applyFont="1" applyFill="1" applyBorder="1" applyAlignment="1">
      <alignment vertical="center" wrapText="1"/>
    </xf>
    <xf numFmtId="3" fontId="16" fillId="0" borderId="13" xfId="3" applyNumberFormat="1" applyBorder="1" applyAlignment="1">
      <alignment horizontal="right"/>
    </xf>
    <xf numFmtId="10" fontId="19" fillId="2" borderId="17" xfId="3" applyNumberFormat="1" applyFont="1" applyFill="1" applyBorder="1" applyAlignment="1">
      <alignment horizontal="center" vertical="center" wrapText="1"/>
    </xf>
    <xf numFmtId="0" fontId="16" fillId="2" borderId="2" xfId="3" applyFill="1" applyBorder="1" applyAlignment="1">
      <alignment vertical="center" wrapText="1"/>
    </xf>
    <xf numFmtId="165" fontId="18" fillId="0" borderId="17" xfId="3" applyNumberFormat="1" applyFont="1" applyBorder="1" applyAlignment="1">
      <alignment horizontal="right" wrapText="1"/>
    </xf>
    <xf numFmtId="165" fontId="16" fillId="2" borderId="11" xfId="3" applyNumberFormat="1" applyFill="1" applyBorder="1" applyAlignment="1">
      <alignment horizontal="center" vertical="center" wrapText="1"/>
    </xf>
    <xf numFmtId="0" fontId="16" fillId="2" borderId="18" xfId="3" applyFill="1" applyBorder="1" applyAlignment="1">
      <alignment vertical="center" wrapText="1"/>
    </xf>
    <xf numFmtId="0" fontId="16" fillId="0" borderId="13" xfId="3" applyBorder="1" applyAlignment="1">
      <alignment horizontal="right"/>
    </xf>
    <xf numFmtId="0" fontId="16" fillId="0" borderId="17" xfId="3" applyBorder="1" applyAlignment="1">
      <alignment horizontal="right"/>
    </xf>
    <xf numFmtId="0" fontId="18" fillId="0" borderId="17" xfId="3" applyFont="1" applyBorder="1" applyAlignment="1">
      <alignment horizontal="right" wrapText="1"/>
    </xf>
    <xf numFmtId="10" fontId="19" fillId="2" borderId="11" xfId="3" applyNumberFormat="1" applyFont="1" applyFill="1" applyBorder="1" applyAlignment="1">
      <alignment horizontal="center" vertical="center" wrapText="1"/>
    </xf>
    <xf numFmtId="0" fontId="16" fillId="0" borderId="17" xfId="3" applyBorder="1" applyAlignment="1">
      <alignment horizontal="right" wrapText="1"/>
    </xf>
    <xf numFmtId="0" fontId="18" fillId="0" borderId="22" xfId="3" applyFont="1" applyBorder="1" applyAlignment="1">
      <alignment horizontal="left" wrapText="1"/>
    </xf>
    <xf numFmtId="0" fontId="18" fillId="0" borderId="13" xfId="3" applyFont="1" applyBorder="1" applyAlignment="1">
      <alignment horizontal="left" wrapText="1"/>
    </xf>
    <xf numFmtId="0" fontId="18" fillId="0" borderId="17" xfId="3" applyFont="1" applyBorder="1" applyAlignment="1">
      <alignment horizontal="left" wrapText="1"/>
    </xf>
    <xf numFmtId="0" fontId="18" fillId="0" borderId="11" xfId="3" applyFont="1" applyBorder="1" applyAlignment="1">
      <alignment horizontal="left" vertical="center" wrapText="1"/>
    </xf>
    <xf numFmtId="165" fontId="17" fillId="2" borderId="17" xfId="3" applyNumberFormat="1" applyFont="1" applyFill="1" applyBorder="1" applyAlignment="1">
      <alignment horizontal="center" wrapText="1"/>
    </xf>
    <xf numFmtId="0" fontId="18" fillId="2" borderId="18" xfId="3" applyFont="1" applyFill="1" applyBorder="1" applyAlignment="1">
      <alignment vertical="center" wrapText="1"/>
    </xf>
    <xf numFmtId="0" fontId="18" fillId="2" borderId="11" xfId="3" applyFont="1" applyFill="1" applyBorder="1" applyAlignment="1">
      <alignment horizontal="center" vertical="center" wrapText="1"/>
    </xf>
    <xf numFmtId="0" fontId="16" fillId="0" borderId="11" xfId="3" applyBorder="1" applyAlignment="1">
      <alignment horizontal="center" vertical="center"/>
    </xf>
    <xf numFmtId="0" fontId="18" fillId="0" borderId="25" xfId="3" applyFont="1" applyBorder="1" applyAlignment="1">
      <alignment horizontal="center" vertical="center" wrapText="1"/>
    </xf>
    <xf numFmtId="0" fontId="16" fillId="3" borderId="22" xfId="3" applyFill="1" applyBorder="1"/>
    <xf numFmtId="0" fontId="16" fillId="3" borderId="18" xfId="3" applyFill="1" applyBorder="1"/>
    <xf numFmtId="0" fontId="16" fillId="3" borderId="18" xfId="3" applyFill="1" applyBorder="1" applyAlignment="1">
      <alignment wrapText="1"/>
    </xf>
    <xf numFmtId="0" fontId="16" fillId="3" borderId="0" xfId="3" applyFill="1" applyBorder="1" applyAlignment="1">
      <alignment horizontal="left" vertical="top" wrapText="1"/>
    </xf>
    <xf numFmtId="10" fontId="16" fillId="3" borderId="0" xfId="3" applyNumberFormat="1" applyFill="1" applyBorder="1" applyAlignment="1">
      <alignment horizontal="center" vertical="center" wrapText="1"/>
    </xf>
    <xf numFmtId="0" fontId="16" fillId="3" borderId="0" xfId="3" applyFill="1" applyBorder="1" applyAlignment="1">
      <alignment horizontal="center" vertical="center" wrapText="1"/>
    </xf>
    <xf numFmtId="0" fontId="18" fillId="3" borderId="8" xfId="3" applyFont="1" applyFill="1" applyBorder="1" applyAlignment="1">
      <alignment horizontal="center" vertical="center" wrapText="1"/>
    </xf>
    <xf numFmtId="10" fontId="16" fillId="0" borderId="22" xfId="3" applyNumberFormat="1" applyBorder="1" applyAlignment="1">
      <alignment horizontal="right"/>
    </xf>
    <xf numFmtId="9" fontId="0" fillId="0" borderId="17" xfId="4" applyFont="1" applyBorder="1" applyAlignment="1">
      <alignment horizontal="right" wrapText="1"/>
    </xf>
    <xf numFmtId="0" fontId="16" fillId="2" borderId="17" xfId="3" applyFill="1" applyBorder="1" applyAlignment="1">
      <alignment horizontal="center" vertical="top" wrapText="1"/>
    </xf>
    <xf numFmtId="9" fontId="19" fillId="2" borderId="17" xfId="4" applyFont="1" applyFill="1" applyBorder="1" applyAlignment="1">
      <alignment horizontal="center" vertical="center" wrapText="1"/>
    </xf>
    <xf numFmtId="0" fontId="16" fillId="2" borderId="17" xfId="3" applyFill="1" applyBorder="1" applyAlignment="1">
      <alignment vertical="center" wrapText="1"/>
    </xf>
    <xf numFmtId="0" fontId="16" fillId="2" borderId="17" xfId="3" applyFill="1" applyBorder="1" applyAlignment="1">
      <alignment horizontal="center" vertical="center" wrapText="1"/>
    </xf>
    <xf numFmtId="0" fontId="16" fillId="2" borderId="17" xfId="3" applyFill="1" applyBorder="1" applyAlignment="1">
      <alignment horizontal="center" vertical="center"/>
    </xf>
    <xf numFmtId="0" fontId="18" fillId="0" borderId="20" xfId="3" applyFont="1" applyBorder="1" applyAlignment="1">
      <alignment horizontal="center" vertical="center" wrapText="1"/>
    </xf>
    <xf numFmtId="165" fontId="16" fillId="0" borderId="22" xfId="3" applyNumberFormat="1" applyBorder="1" applyAlignment="1">
      <alignment horizontal="right"/>
    </xf>
    <xf numFmtId="165" fontId="18" fillId="0" borderId="13" xfId="3" applyNumberFormat="1" applyFont="1" applyBorder="1" applyAlignment="1">
      <alignment horizontal="right"/>
    </xf>
    <xf numFmtId="171" fontId="0" fillId="0" borderId="17" xfId="5" applyNumberFormat="1" applyFont="1" applyBorder="1" applyAlignment="1">
      <alignment horizontal="right"/>
    </xf>
    <xf numFmtId="165" fontId="0" fillId="0" borderId="17" xfId="5" applyNumberFormat="1" applyFont="1" applyBorder="1" applyAlignment="1">
      <alignment horizontal="right" wrapText="1"/>
    </xf>
    <xf numFmtId="165" fontId="18" fillId="2" borderId="17" xfId="3" applyNumberFormat="1" applyFont="1" applyFill="1" applyBorder="1" applyAlignment="1">
      <alignment horizontal="center" vertical="center" wrapText="1"/>
    </xf>
    <xf numFmtId="0" fontId="18" fillId="2" borderId="17" xfId="3" applyFont="1" applyFill="1" applyBorder="1" applyAlignment="1">
      <alignment vertical="center" wrapText="1"/>
    </xf>
    <xf numFmtId="171" fontId="0" fillId="0" borderId="17" xfId="5" applyNumberFormat="1" applyFont="1" applyBorder="1" applyAlignment="1">
      <alignment horizontal="right" wrapText="1"/>
    </xf>
    <xf numFmtId="171" fontId="18" fillId="0" borderId="13" xfId="3" applyNumberFormat="1" applyFont="1" applyBorder="1" applyAlignment="1">
      <alignment horizontal="right"/>
    </xf>
    <xf numFmtId="165" fontId="0" fillId="0" borderId="17" xfId="5" applyNumberFormat="1" applyFont="1" applyBorder="1" applyAlignment="1">
      <alignment horizontal="right"/>
    </xf>
    <xf numFmtId="166" fontId="18" fillId="2" borderId="17" xfId="3" applyNumberFormat="1" applyFont="1" applyFill="1" applyBorder="1" applyAlignment="1">
      <alignment horizontal="center" wrapText="1"/>
    </xf>
    <xf numFmtId="166" fontId="16" fillId="0" borderId="17" xfId="3" applyNumberFormat="1" applyBorder="1" applyAlignment="1">
      <alignment horizontal="right" wrapText="1"/>
    </xf>
    <xf numFmtId="0" fontId="18" fillId="2" borderId="17" xfId="3" applyFont="1" applyFill="1" applyBorder="1" applyAlignment="1">
      <alignment horizontal="center" vertical="top" wrapText="1"/>
    </xf>
    <xf numFmtId="0" fontId="18" fillId="2" borderId="17" xfId="3" applyFont="1" applyFill="1" applyBorder="1" applyAlignment="1">
      <alignment horizontal="center" vertical="center" wrapText="1"/>
    </xf>
    <xf numFmtId="3" fontId="16" fillId="2" borderId="17" xfId="3" applyNumberFormat="1" applyFill="1" applyBorder="1" applyAlignment="1">
      <alignment horizontal="center" vertical="center"/>
    </xf>
    <xf numFmtId="0" fontId="16" fillId="3" borderId="18" xfId="3" applyFill="1" applyBorder="1" applyAlignment="1"/>
    <xf numFmtId="9" fontId="0" fillId="0" borderId="13" xfId="4" applyFont="1" applyBorder="1" applyAlignment="1">
      <alignment horizontal="right"/>
    </xf>
    <xf numFmtId="9" fontId="0" fillId="0" borderId="17" xfId="4" applyFont="1" applyBorder="1" applyAlignment="1">
      <alignment horizontal="right"/>
    </xf>
    <xf numFmtId="0" fontId="16" fillId="2" borderId="15" xfId="3" applyFill="1" applyBorder="1" applyAlignment="1">
      <alignment horizontal="center" vertical="top" wrapText="1"/>
    </xf>
    <xf numFmtId="0" fontId="16" fillId="0" borderId="17" xfId="3" applyBorder="1" applyAlignment="1">
      <alignment horizontal="center" vertical="center"/>
    </xf>
    <xf numFmtId="3" fontId="16" fillId="0" borderId="22" xfId="3" applyNumberFormat="1" applyBorder="1" applyAlignment="1">
      <alignment horizontal="right"/>
    </xf>
    <xf numFmtId="0" fontId="16" fillId="2" borderId="24" xfId="3" applyFill="1" applyBorder="1" applyAlignment="1">
      <alignment horizontal="center" vertical="top" wrapText="1"/>
    </xf>
    <xf numFmtId="5" fontId="18" fillId="2" borderId="17" xfId="5" applyNumberFormat="1" applyFont="1" applyFill="1" applyBorder="1" applyAlignment="1">
      <alignment horizontal="center" vertical="center" wrapText="1"/>
    </xf>
    <xf numFmtId="5" fontId="0" fillId="0" borderId="17" xfId="5" applyNumberFormat="1" applyFont="1" applyBorder="1" applyAlignment="1">
      <alignment horizontal="right"/>
    </xf>
    <xf numFmtId="6" fontId="16" fillId="2" borderId="17" xfId="3" applyNumberFormat="1" applyFill="1" applyBorder="1" applyAlignment="1">
      <alignment horizontal="center" vertical="center" wrapText="1"/>
    </xf>
    <xf numFmtId="0" fontId="16" fillId="0" borderId="0" xfId="3" applyAlignment="1">
      <alignment wrapText="1"/>
    </xf>
    <xf numFmtId="0" fontId="18" fillId="2" borderId="11" xfId="3" applyFont="1" applyFill="1" applyBorder="1" applyAlignment="1">
      <alignment horizontal="center" vertical="top" wrapText="1"/>
    </xf>
    <xf numFmtId="165" fontId="17" fillId="2" borderId="17" xfId="3" applyNumberFormat="1" applyFont="1" applyFill="1" applyBorder="1" applyAlignment="1">
      <alignment horizontal="center" vertical="center" wrapText="1"/>
    </xf>
    <xf numFmtId="0" fontId="17" fillId="0" borderId="0" xfId="3" applyFont="1" applyAlignment="1">
      <alignment horizontal="center" wrapText="1"/>
    </xf>
    <xf numFmtId="0" fontId="17" fillId="0" borderId="26" xfId="3" applyFont="1" applyBorder="1" applyAlignment="1">
      <alignment horizontal="center" wrapText="1"/>
    </xf>
    <xf numFmtId="0" fontId="17" fillId="0" borderId="27" xfId="3" applyFont="1" applyBorder="1" applyAlignment="1">
      <alignment horizontal="center" wrapText="1"/>
    </xf>
    <xf numFmtId="0" fontId="17" fillId="0" borderId="28" xfId="3" applyFont="1" applyBorder="1" applyAlignment="1">
      <alignment horizontal="center" wrapText="1"/>
    </xf>
    <xf numFmtId="0" fontId="17" fillId="0" borderId="29" xfId="3" applyFont="1" applyBorder="1" applyAlignment="1">
      <alignment horizontal="center" wrapText="1"/>
    </xf>
    <xf numFmtId="0" fontId="17" fillId="0" borderId="28" xfId="3" applyFont="1" applyBorder="1" applyAlignment="1">
      <alignment horizontal="center" wrapText="1"/>
    </xf>
    <xf numFmtId="0" fontId="17" fillId="0" borderId="30" xfId="3" applyFont="1" applyBorder="1" applyAlignment="1">
      <alignment horizontal="center" wrapText="1"/>
    </xf>
    <xf numFmtId="0" fontId="17" fillId="0" borderId="31" xfId="3" applyFont="1" applyBorder="1" applyAlignment="1">
      <alignment horizontal="center" wrapText="1"/>
    </xf>
    <xf numFmtId="0" fontId="3" fillId="0" borderId="0" xfId="3" applyFont="1" applyAlignment="1">
      <alignment vertical="center" wrapText="1"/>
    </xf>
    <xf numFmtId="0" fontId="3" fillId="0" borderId="5" xfId="3" applyFont="1" applyBorder="1" applyAlignment="1">
      <alignment horizontal="center" wrapText="1"/>
    </xf>
    <xf numFmtId="0" fontId="3" fillId="0" borderId="0" xfId="3" applyFont="1" applyAlignment="1">
      <alignment horizontal="center" wrapText="1"/>
    </xf>
    <xf numFmtId="3" fontId="16" fillId="0" borderId="0" xfId="3" applyNumberFormat="1" applyAlignment="1">
      <alignment wrapText="1"/>
    </xf>
    <xf numFmtId="3" fontId="16" fillId="0" borderId="0" xfId="3" applyNumberFormat="1"/>
    <xf numFmtId="0" fontId="20" fillId="4" borderId="32" xfId="3" applyFont="1" applyFill="1" applyBorder="1" applyAlignment="1">
      <alignment horizontal="left" wrapText="1"/>
    </xf>
    <xf numFmtId="0" fontId="20" fillId="0" borderId="0" xfId="3" applyFont="1" applyAlignment="1">
      <alignment horizontal="left" wrapText="1"/>
    </xf>
    <xf numFmtId="0" fontId="20" fillId="0" borderId="32" xfId="3" applyFont="1" applyBorder="1" applyAlignment="1">
      <alignment horizontal="left" wrapText="1"/>
    </xf>
    <xf numFmtId="3" fontId="16" fillId="0" borderId="0" xfId="3" applyNumberFormat="1" applyAlignment="1">
      <alignment horizontal="left" wrapText="1"/>
    </xf>
    <xf numFmtId="3" fontId="16" fillId="0" borderId="0" xfId="3" applyNumberFormat="1" applyAlignment="1">
      <alignment horizontal="left"/>
    </xf>
    <xf numFmtId="0" fontId="16" fillId="3" borderId="0" xfId="3" applyFill="1" applyAlignment="1">
      <alignment wrapText="1"/>
    </xf>
    <xf numFmtId="3" fontId="16" fillId="3" borderId="0" xfId="3" applyNumberFormat="1" applyFill="1" applyAlignment="1">
      <alignment horizontal="left" wrapText="1"/>
    </xf>
    <xf numFmtId="3" fontId="16" fillId="3" borderId="0" xfId="3" applyNumberFormat="1" applyFill="1" applyAlignment="1">
      <alignment horizontal="left"/>
    </xf>
    <xf numFmtId="0" fontId="20" fillId="3" borderId="32" xfId="3" applyFont="1" applyFill="1" applyBorder="1" applyAlignment="1">
      <alignment horizontal="left" wrapText="1"/>
    </xf>
    <xf numFmtId="0" fontId="20" fillId="3" borderId="0" xfId="3" applyFont="1" applyFill="1" applyAlignment="1">
      <alignment horizontal="left" wrapText="1"/>
    </xf>
    <xf numFmtId="0" fontId="16" fillId="0" borderId="0" xfId="3" applyBorder="1" applyAlignment="1">
      <alignment wrapText="1"/>
    </xf>
    <xf numFmtId="3" fontId="16" fillId="0" borderId="0" xfId="3" applyNumberFormat="1" applyBorder="1" applyAlignment="1">
      <alignment horizontal="left" wrapText="1"/>
    </xf>
    <xf numFmtId="3" fontId="16" fillId="0" borderId="0" xfId="3" applyNumberFormat="1" applyBorder="1" applyAlignment="1">
      <alignment horizontal="left"/>
    </xf>
    <xf numFmtId="0" fontId="20" fillId="4" borderId="0" xfId="3" applyFont="1" applyFill="1" applyBorder="1" applyAlignment="1">
      <alignment horizontal="left" wrapText="1"/>
    </xf>
    <xf numFmtId="0" fontId="21" fillId="4" borderId="32" xfId="3" applyFont="1" applyFill="1" applyBorder="1" applyAlignment="1">
      <alignment horizontal="left" wrapText="1"/>
    </xf>
    <xf numFmtId="0" fontId="16" fillId="3" borderId="0" xfId="3" applyFill="1" applyBorder="1" applyAlignment="1">
      <alignment wrapText="1"/>
    </xf>
    <xf numFmtId="3" fontId="16" fillId="3" borderId="0" xfId="3" applyNumberFormat="1" applyFill="1" applyBorder="1" applyAlignment="1">
      <alignment horizontal="left" wrapText="1"/>
    </xf>
    <xf numFmtId="3" fontId="16" fillId="3" borderId="0" xfId="3" applyNumberFormat="1" applyFill="1" applyBorder="1" applyAlignment="1">
      <alignment horizontal="left"/>
    </xf>
    <xf numFmtId="0" fontId="20" fillId="3" borderId="0" xfId="3" applyFont="1" applyFill="1" applyBorder="1" applyAlignment="1">
      <alignment horizontal="left" wrapText="1"/>
    </xf>
    <xf numFmtId="0" fontId="20" fillId="4" borderId="17" xfId="3" applyFont="1" applyFill="1" applyBorder="1" applyAlignment="1">
      <alignment horizontal="left" wrapText="1"/>
    </xf>
    <xf numFmtId="0" fontId="23" fillId="4" borderId="17" xfId="6" applyFont="1" applyFill="1" applyBorder="1" applyAlignment="1" applyProtection="1">
      <alignment horizontal="left" wrapText="1"/>
    </xf>
    <xf numFmtId="0" fontId="21" fillId="4" borderId="17" xfId="3" applyFont="1" applyFill="1" applyBorder="1" applyAlignment="1">
      <alignment horizontal="left" wrapText="1"/>
    </xf>
    <xf numFmtId="3" fontId="20" fillId="4" borderId="17" xfId="3" applyNumberFormat="1" applyFont="1" applyFill="1" applyBorder="1" applyAlignment="1">
      <alignment horizontal="left" wrapText="1"/>
    </xf>
    <xf numFmtId="15" fontId="20" fillId="4" borderId="17" xfId="3" applyNumberFormat="1" applyFont="1" applyFill="1" applyBorder="1" applyAlignment="1">
      <alignment horizontal="left" wrapText="1"/>
    </xf>
    <xf numFmtId="0" fontId="20" fillId="4" borderId="17" xfId="3" applyFont="1" applyFill="1" applyBorder="1" applyAlignment="1">
      <alignment horizontal="left" wrapText="1"/>
    </xf>
    <xf numFmtId="0" fontId="21" fillId="4" borderId="15" xfId="3" applyFont="1" applyFill="1" applyBorder="1" applyAlignment="1">
      <alignment horizontal="left" wrapText="1"/>
    </xf>
    <xf numFmtId="0" fontId="20" fillId="4" borderId="17" xfId="3" applyFont="1" applyFill="1" applyBorder="1" applyAlignment="1">
      <alignment horizontal="left"/>
    </xf>
    <xf numFmtId="0" fontId="20" fillId="4" borderId="0" xfId="3" applyFont="1" applyFill="1" applyAlignment="1">
      <alignment horizontal="left" wrapText="1"/>
    </xf>
    <xf numFmtId="0" fontId="24" fillId="3" borderId="0" xfId="3" applyFont="1" applyFill="1" applyAlignment="1">
      <alignment wrapText="1"/>
    </xf>
    <xf numFmtId="3" fontId="24" fillId="3" borderId="0" xfId="3" applyNumberFormat="1" applyFont="1" applyFill="1" applyAlignment="1">
      <alignment horizontal="left" wrapText="1"/>
    </xf>
    <xf numFmtId="3" fontId="24" fillId="3" borderId="0" xfId="3" applyNumberFormat="1" applyFont="1" applyFill="1" applyAlignment="1">
      <alignment horizontal="left"/>
    </xf>
    <xf numFmtId="0" fontId="25" fillId="3" borderId="32" xfId="3" applyFont="1" applyFill="1" applyBorder="1" applyAlignment="1">
      <alignment horizontal="left" wrapText="1"/>
    </xf>
    <xf numFmtId="0" fontId="25" fillId="3" borderId="0" xfId="3" applyFont="1" applyFill="1" applyAlignment="1">
      <alignment horizontal="left" wrapText="1"/>
    </xf>
    <xf numFmtId="0" fontId="23" fillId="4" borderId="17" xfId="6" applyFont="1" applyFill="1" applyBorder="1" applyAlignment="1" applyProtection="1">
      <alignment horizontal="left" wrapText="1"/>
    </xf>
    <xf numFmtId="0" fontId="20" fillId="4" borderId="12" xfId="3" applyFont="1" applyFill="1" applyBorder="1" applyAlignment="1">
      <alignment horizontal="left" wrapText="1"/>
    </xf>
    <xf numFmtId="3" fontId="26" fillId="4" borderId="33" xfId="3" applyNumberFormat="1" applyFont="1" applyFill="1" applyBorder="1" applyAlignment="1">
      <alignment horizontal="left" wrapText="1"/>
    </xf>
    <xf numFmtId="3" fontId="20" fillId="4" borderId="18" xfId="5" applyNumberFormat="1" applyFont="1" applyFill="1" applyBorder="1" applyAlignment="1">
      <alignment horizontal="left" wrapText="1"/>
    </xf>
    <xf numFmtId="15" fontId="20" fillId="4" borderId="17" xfId="6" applyNumberFormat="1" applyFont="1" applyFill="1" applyBorder="1" applyAlignment="1" applyProtection="1">
      <alignment horizontal="left" wrapText="1"/>
    </xf>
    <xf numFmtId="15" fontId="20" fillId="4" borderId="12" xfId="6" applyNumberFormat="1" applyFont="1" applyFill="1" applyBorder="1" applyAlignment="1" applyProtection="1">
      <alignment horizontal="left" wrapText="1"/>
    </xf>
    <xf numFmtId="0" fontId="20" fillId="4" borderId="16" xfId="3" applyFont="1" applyFill="1" applyBorder="1" applyAlignment="1">
      <alignment horizontal="left" wrapText="1"/>
    </xf>
    <xf numFmtId="0" fontId="20" fillId="4" borderId="4" xfId="3" applyFont="1" applyFill="1" applyBorder="1" applyAlignment="1">
      <alignment horizontal="left" wrapText="1"/>
    </xf>
    <xf numFmtId="0" fontId="20" fillId="4" borderId="11" xfId="3" applyFont="1" applyFill="1" applyBorder="1" applyAlignment="1">
      <alignment horizontal="left" wrapText="1"/>
    </xf>
    <xf numFmtId="0" fontId="23" fillId="4" borderId="11" xfId="6" applyFont="1" applyFill="1" applyBorder="1" applyAlignment="1" applyProtection="1">
      <alignment horizontal="left" wrapText="1"/>
    </xf>
    <xf numFmtId="0" fontId="21" fillId="4" borderId="11" xfId="3" applyFont="1" applyFill="1" applyBorder="1" applyAlignment="1">
      <alignment horizontal="left" wrapText="1"/>
    </xf>
    <xf numFmtId="0" fontId="21" fillId="3" borderId="32" xfId="3" applyFont="1" applyFill="1" applyBorder="1" applyAlignment="1">
      <alignment horizontal="left" wrapText="1"/>
    </xf>
    <xf numFmtId="2" fontId="16" fillId="3" borderId="0" xfId="3" applyNumberFormat="1" applyFill="1" applyBorder="1" applyAlignment="1">
      <alignment wrapText="1"/>
    </xf>
    <xf numFmtId="2" fontId="16" fillId="3" borderId="0" xfId="3" applyNumberFormat="1" applyFill="1" applyBorder="1" applyAlignment="1">
      <alignment horizontal="left" wrapText="1"/>
    </xf>
    <xf numFmtId="2" fontId="16" fillId="3" borderId="0" xfId="3" applyNumberFormat="1" applyFill="1" applyBorder="1" applyAlignment="1">
      <alignment horizontal="left"/>
    </xf>
    <xf numFmtId="2" fontId="20" fillId="3" borderId="0" xfId="3" applyNumberFormat="1" applyFont="1" applyFill="1" applyBorder="1" applyAlignment="1">
      <alignment horizontal="left" wrapText="1"/>
    </xf>
    <xf numFmtId="2" fontId="21" fillId="3" borderId="32" xfId="3" applyNumberFormat="1" applyFont="1" applyFill="1" applyBorder="1" applyAlignment="1">
      <alignment horizontal="left" wrapText="1"/>
    </xf>
    <xf numFmtId="3" fontId="20" fillId="4" borderId="12" xfId="5" applyNumberFormat="1" applyFont="1" applyFill="1" applyBorder="1" applyAlignment="1">
      <alignment horizontal="left" wrapText="1"/>
    </xf>
    <xf numFmtId="0" fontId="20" fillId="4" borderId="3" xfId="3" applyFont="1" applyFill="1" applyBorder="1" applyAlignment="1">
      <alignment horizontal="left" wrapText="1"/>
    </xf>
    <xf numFmtId="3" fontId="0" fillId="0" borderId="0" xfId="4" applyNumberFormat="1" applyFont="1" applyAlignment="1">
      <alignment horizontal="left" wrapText="1"/>
    </xf>
    <xf numFmtId="3" fontId="26" fillId="4" borderId="17" xfId="3" applyNumberFormat="1" applyFont="1" applyFill="1" applyBorder="1" applyAlignment="1">
      <alignment horizontal="left" wrapText="1"/>
    </xf>
    <xf numFmtId="3" fontId="20" fillId="4" borderId="17" xfId="5" applyNumberFormat="1" applyFont="1" applyFill="1" applyBorder="1" applyAlignment="1">
      <alignment horizontal="left" wrapText="1"/>
    </xf>
    <xf numFmtId="0" fontId="23" fillId="4" borderId="14" xfId="6" applyFont="1" applyFill="1" applyBorder="1" applyAlignment="1" applyProtection="1">
      <alignment horizontal="left" wrapText="1"/>
    </xf>
    <xf numFmtId="0" fontId="23" fillId="4" borderId="1" xfId="6" applyFont="1" applyFill="1" applyBorder="1" applyAlignment="1" applyProtection="1">
      <alignment horizontal="left" wrapText="1"/>
    </xf>
    <xf numFmtId="0" fontId="20" fillId="4" borderId="32" xfId="3" applyFont="1" applyFill="1" applyBorder="1" applyAlignment="1">
      <alignment horizontal="left"/>
    </xf>
    <xf numFmtId="0" fontId="20" fillId="4" borderId="0" xfId="3" applyFont="1" applyFill="1" applyAlignment="1">
      <alignment horizontal="left"/>
    </xf>
    <xf numFmtId="0" fontId="20" fillId="4" borderId="12" xfId="3" applyFont="1" applyFill="1" applyBorder="1" applyAlignment="1">
      <alignment horizontal="left"/>
    </xf>
    <xf numFmtId="15" fontId="20" fillId="4" borderId="12" xfId="6" applyNumberFormat="1" applyFont="1" applyFill="1" applyBorder="1" applyAlignment="1" applyProtection="1">
      <alignment horizontal="left"/>
    </xf>
    <xf numFmtId="0" fontId="20" fillId="4" borderId="12" xfId="3" applyFont="1" applyFill="1" applyBorder="1" applyAlignment="1">
      <alignment horizontal="left" wrapText="1"/>
    </xf>
    <xf numFmtId="0" fontId="20" fillId="4" borderId="18" xfId="3" applyFont="1" applyFill="1" applyBorder="1" applyAlignment="1">
      <alignment horizontal="left" wrapText="1"/>
    </xf>
    <xf numFmtId="0" fontId="20" fillId="4" borderId="15" xfId="3" applyFont="1" applyFill="1" applyBorder="1" applyAlignment="1">
      <alignment horizontal="left" wrapText="1"/>
    </xf>
    <xf numFmtId="0" fontId="20" fillId="4" borderId="16" xfId="3" applyFont="1" applyFill="1" applyBorder="1" applyAlignment="1">
      <alignment horizontal="left"/>
    </xf>
    <xf numFmtId="0" fontId="20" fillId="4" borderId="13" xfId="3" applyFont="1" applyFill="1" applyBorder="1" applyAlignment="1">
      <alignment horizontal="left" wrapText="1"/>
    </xf>
    <xf numFmtId="164" fontId="20" fillId="4" borderId="17" xfId="3" applyNumberFormat="1" applyFont="1" applyFill="1" applyBorder="1" applyAlignment="1">
      <alignment horizontal="left" wrapText="1"/>
    </xf>
    <xf numFmtId="164" fontId="20" fillId="4" borderId="12" xfId="3" applyNumberFormat="1" applyFont="1" applyFill="1" applyBorder="1" applyAlignment="1">
      <alignment horizontal="left" wrapText="1"/>
    </xf>
    <xf numFmtId="0" fontId="20" fillId="4" borderId="14" xfId="3" applyFont="1" applyFill="1" applyBorder="1" applyAlignment="1">
      <alignment horizontal="left" wrapText="1"/>
    </xf>
    <xf numFmtId="0" fontId="20" fillId="4" borderId="12" xfId="3" applyFont="1" applyFill="1" applyBorder="1" applyAlignment="1">
      <alignment horizontal="left"/>
    </xf>
    <xf numFmtId="0" fontId="20" fillId="4" borderId="13" xfId="3" applyFont="1" applyFill="1" applyBorder="1" applyAlignment="1">
      <alignment horizontal="left"/>
    </xf>
    <xf numFmtId="0" fontId="20" fillId="4" borderId="17" xfId="3" applyFont="1" applyFill="1" applyBorder="1" applyAlignment="1">
      <alignment horizontal="left"/>
    </xf>
    <xf numFmtId="15" fontId="20" fillId="4" borderId="12" xfId="3" applyNumberFormat="1" applyFont="1" applyFill="1" applyBorder="1" applyAlignment="1">
      <alignment horizontal="left" wrapText="1"/>
    </xf>
    <xf numFmtId="0" fontId="20" fillId="4" borderId="16" xfId="3" applyFont="1" applyFill="1" applyBorder="1" applyAlignment="1">
      <alignment horizontal="left"/>
    </xf>
    <xf numFmtId="0" fontId="20" fillId="4" borderId="3" xfId="3" applyFont="1" applyFill="1" applyBorder="1" applyAlignment="1">
      <alignment horizontal="left"/>
    </xf>
    <xf numFmtId="0" fontId="23" fillId="4" borderId="14" xfId="6" applyFont="1" applyFill="1" applyBorder="1" applyAlignment="1" applyProtection="1">
      <alignment horizontal="left" wrapText="1"/>
    </xf>
    <xf numFmtId="0" fontId="23" fillId="4" borderId="2" xfId="6" applyFont="1" applyFill="1" applyBorder="1" applyAlignment="1" applyProtection="1">
      <alignment horizontal="left" wrapText="1"/>
    </xf>
    <xf numFmtId="0" fontId="23" fillId="4" borderId="11" xfId="6" applyFont="1" applyFill="1" applyBorder="1" applyAlignment="1" applyProtection="1">
      <alignment horizontal="left" wrapText="1"/>
    </xf>
    <xf numFmtId="0" fontId="16" fillId="13" borderId="0" xfId="3" applyFill="1" applyAlignment="1">
      <alignment wrapText="1"/>
    </xf>
    <xf numFmtId="3" fontId="16" fillId="13" borderId="0" xfId="3" applyNumberFormat="1" applyFill="1" applyAlignment="1">
      <alignment horizontal="left" wrapText="1"/>
    </xf>
    <xf numFmtId="0" fontId="23" fillId="4" borderId="0" xfId="6" applyFont="1" applyFill="1" applyBorder="1" applyAlignment="1" applyProtection="1">
      <alignment horizontal="left" wrapText="1"/>
    </xf>
    <xf numFmtId="0" fontId="23" fillId="13" borderId="0" xfId="6" applyFont="1" applyFill="1" applyBorder="1" applyAlignment="1" applyProtection="1">
      <alignment horizontal="left" wrapText="1"/>
    </xf>
    <xf numFmtId="0" fontId="21" fillId="13" borderId="11" xfId="3" applyFont="1" applyFill="1" applyBorder="1" applyAlignment="1">
      <alignment horizontal="left" wrapText="1"/>
    </xf>
    <xf numFmtId="0" fontId="23" fillId="4" borderId="34" xfId="6" applyFont="1" applyFill="1" applyBorder="1" applyAlignment="1" applyProtection="1">
      <alignment horizontal="left" wrapText="1"/>
    </xf>
    <xf numFmtId="0" fontId="23" fillId="4" borderId="35" xfId="6" applyFont="1" applyFill="1" applyBorder="1" applyAlignment="1" applyProtection="1">
      <alignment horizontal="left" wrapText="1"/>
    </xf>
    <xf numFmtId="0" fontId="20" fillId="4" borderId="14" xfId="3" applyFont="1" applyFill="1" applyBorder="1" applyAlignment="1">
      <alignment horizontal="left" wrapText="1"/>
    </xf>
    <xf numFmtId="3" fontId="20" fillId="4" borderId="12" xfId="3" applyNumberFormat="1" applyFont="1" applyFill="1" applyBorder="1" applyAlignment="1">
      <alignment horizontal="left" wrapText="1"/>
    </xf>
    <xf numFmtId="172" fontId="20" fillId="4" borderId="17" xfId="3" applyNumberFormat="1" applyFont="1" applyFill="1" applyBorder="1" applyAlignment="1">
      <alignment horizontal="left" wrapText="1"/>
    </xf>
    <xf numFmtId="172" fontId="20" fillId="4" borderId="12" xfId="3" applyNumberFormat="1" applyFont="1" applyFill="1" applyBorder="1" applyAlignment="1">
      <alignment horizontal="left" wrapText="1"/>
    </xf>
    <xf numFmtId="0" fontId="27" fillId="4" borderId="12" xfId="3" applyFont="1" applyFill="1" applyBorder="1" applyAlignment="1">
      <alignment horizontal="left" wrapText="1"/>
    </xf>
    <xf numFmtId="0" fontId="27" fillId="4" borderId="13" xfId="3" applyFont="1" applyFill="1" applyBorder="1" applyAlignment="1">
      <alignment horizontal="left" wrapText="1"/>
    </xf>
    <xf numFmtId="3" fontId="17" fillId="0" borderId="0" xfId="3" applyNumberFormat="1" applyFont="1" applyAlignment="1">
      <alignment horizontal="left" wrapText="1"/>
    </xf>
    <xf numFmtId="0" fontId="21" fillId="4" borderId="12" xfId="3" applyFont="1" applyFill="1" applyBorder="1" applyAlignment="1">
      <alignment horizontal="left" wrapText="1"/>
    </xf>
    <xf numFmtId="0" fontId="21" fillId="4" borderId="13" xfId="3" applyFont="1" applyFill="1" applyBorder="1" applyAlignment="1">
      <alignment horizontal="left" wrapText="1"/>
    </xf>
    <xf numFmtId="3" fontId="17" fillId="3" borderId="0" xfId="3" applyNumberFormat="1" applyFont="1" applyFill="1" applyAlignment="1">
      <alignment horizontal="left" wrapText="1"/>
    </xf>
    <xf numFmtId="3" fontId="17" fillId="3" borderId="0" xfId="3" applyNumberFormat="1" applyFont="1" applyFill="1" applyAlignment="1">
      <alignment horizontal="left"/>
    </xf>
    <xf numFmtId="3" fontId="17" fillId="0" borderId="0" xfId="3" applyNumberFormat="1" applyFont="1" applyAlignment="1">
      <alignment horizontal="left"/>
    </xf>
    <xf numFmtId="3" fontId="18" fillId="0" borderId="0" xfId="3" applyNumberFormat="1" applyFont="1" applyAlignment="1">
      <alignment wrapText="1"/>
    </xf>
    <xf numFmtId="3" fontId="18" fillId="0" borderId="0" xfId="3" applyNumberFormat="1" applyFont="1" applyFill="1" applyBorder="1" applyAlignment="1">
      <alignment wrapText="1"/>
    </xf>
    <xf numFmtId="0" fontId="18" fillId="0" borderId="0" xfId="3" applyFont="1" applyAlignment="1">
      <alignment wrapText="1"/>
    </xf>
    <xf numFmtId="0" fontId="28" fillId="4" borderId="0" xfId="3" applyFont="1" applyFill="1" applyBorder="1" applyAlignment="1">
      <alignment horizontal="left" wrapText="1"/>
    </xf>
    <xf numFmtId="0" fontId="16" fillId="0" borderId="0" xfId="3" applyNumberFormat="1" applyAlignment="1">
      <alignment wrapText="1"/>
    </xf>
    <xf numFmtId="4" fontId="16" fillId="0" borderId="0" xfId="3" applyNumberFormat="1" applyAlignment="1">
      <alignment wrapText="1"/>
    </xf>
    <xf numFmtId="0" fontId="18" fillId="0" borderId="0" xfId="3" applyFont="1" applyAlignment="1">
      <alignment horizontal="left" wrapText="1"/>
    </xf>
    <xf numFmtId="0" fontId="17" fillId="0" borderId="32" xfId="3" applyFont="1" applyBorder="1" applyAlignment="1">
      <alignment horizontal="left" wrapText="1"/>
    </xf>
    <xf numFmtId="0" fontId="18" fillId="4" borderId="17" xfId="3" applyFont="1" applyFill="1" applyBorder="1" applyAlignment="1">
      <alignment horizontal="left" wrapText="1"/>
    </xf>
    <xf numFmtId="0" fontId="22" fillId="4" borderId="17" xfId="6" applyFont="1" applyFill="1" applyBorder="1" applyAlignment="1" applyProtection="1">
      <alignment horizontal="left" wrapText="1"/>
    </xf>
    <xf numFmtId="0" fontId="17" fillId="4" borderId="36" xfId="3" applyFont="1" applyFill="1" applyBorder="1" applyAlignment="1">
      <alignment horizontal="left" wrapText="1"/>
    </xf>
    <xf numFmtId="0" fontId="17" fillId="4" borderId="11" xfId="3" applyFont="1" applyFill="1" applyBorder="1" applyAlignment="1">
      <alignment horizontal="left" wrapText="1"/>
    </xf>
    <xf numFmtId="0" fontId="17" fillId="4" borderId="17" xfId="3" applyFont="1" applyFill="1" applyBorder="1" applyAlignment="1">
      <alignment horizontal="left" wrapText="1"/>
    </xf>
    <xf numFmtId="3" fontId="18" fillId="4" borderId="17" xfId="3" applyNumberFormat="1" applyFont="1" applyFill="1" applyBorder="1" applyAlignment="1">
      <alignment horizontal="left" wrapText="1"/>
    </xf>
    <xf numFmtId="15" fontId="18" fillId="4" borderId="17" xfId="3" applyNumberFormat="1" applyFont="1" applyFill="1" applyBorder="1" applyAlignment="1">
      <alignment horizontal="left" wrapText="1"/>
    </xf>
    <xf numFmtId="0" fontId="18" fillId="4" borderId="15" xfId="3" applyFont="1" applyFill="1" applyBorder="1" applyAlignment="1">
      <alignment horizontal="left" wrapText="1"/>
    </xf>
    <xf numFmtId="0" fontId="17" fillId="4" borderId="15" xfId="3" applyFont="1" applyFill="1" applyBorder="1" applyAlignment="1">
      <alignment horizontal="left" wrapText="1"/>
    </xf>
    <xf numFmtId="0" fontId="16" fillId="14" borderId="0" xfId="3" applyFill="1" applyBorder="1" applyAlignment="1">
      <alignment wrapText="1"/>
    </xf>
    <xf numFmtId="3" fontId="16" fillId="14" borderId="0" xfId="3" applyNumberFormat="1" applyFill="1" applyBorder="1" applyAlignment="1">
      <alignment wrapText="1"/>
    </xf>
    <xf numFmtId="0" fontId="16" fillId="14" borderId="0" xfId="3" applyNumberFormat="1" applyFill="1" applyBorder="1" applyAlignment="1">
      <alignment wrapText="1"/>
    </xf>
    <xf numFmtId="4" fontId="16" fillId="14" borderId="0" xfId="3" applyNumberFormat="1" applyFill="1" applyBorder="1" applyAlignment="1">
      <alignment wrapText="1"/>
    </xf>
    <xf numFmtId="0" fontId="18" fillId="14" borderId="0" xfId="3" applyFont="1" applyFill="1" applyBorder="1" applyAlignment="1">
      <alignment horizontal="left" wrapText="1"/>
    </xf>
    <xf numFmtId="0" fontId="17" fillId="14" borderId="0" xfId="3" applyFont="1" applyFill="1" applyBorder="1" applyAlignment="1">
      <alignment horizontal="left" wrapText="1"/>
    </xf>
    <xf numFmtId="0" fontId="22" fillId="4" borderId="11" xfId="6" applyFont="1" applyFill="1" applyBorder="1" applyAlignment="1" applyProtection="1">
      <alignment horizontal="left" wrapText="1"/>
    </xf>
    <xf numFmtId="0" fontId="18" fillId="4" borderId="11" xfId="3" applyFont="1" applyFill="1" applyBorder="1" applyAlignment="1">
      <alignment horizontal="left" wrapText="1"/>
    </xf>
    <xf numFmtId="173" fontId="18" fillId="4" borderId="17" xfId="7" applyNumberFormat="1" applyFont="1" applyFill="1" applyBorder="1" applyAlignment="1">
      <alignment wrapText="1"/>
    </xf>
    <xf numFmtId="3" fontId="18" fillId="4" borderId="17" xfId="3" applyNumberFormat="1" applyFont="1" applyFill="1" applyBorder="1" applyAlignment="1">
      <alignment horizontal="left"/>
    </xf>
    <xf numFmtId="173" fontId="18" fillId="4" borderId="17" xfId="7" applyNumberFormat="1" applyFont="1" applyFill="1" applyBorder="1" applyAlignment="1">
      <alignment horizontal="left" wrapText="1"/>
    </xf>
    <xf numFmtId="0" fontId="18" fillId="4" borderId="15" xfId="3" applyFont="1" applyFill="1" applyBorder="1" applyAlignment="1">
      <alignment horizontal="left"/>
    </xf>
    <xf numFmtId="0" fontId="16" fillId="0" borderId="0" xfId="3" applyAlignment="1">
      <alignment vertical="top" wrapText="1"/>
    </xf>
    <xf numFmtId="0" fontId="18" fillId="4" borderId="17" xfId="3" applyFont="1" applyFill="1" applyBorder="1" applyAlignment="1">
      <alignment horizontal="left"/>
    </xf>
    <xf numFmtId="0" fontId="22" fillId="9" borderId="11" xfId="6" applyFont="1" applyFill="1" applyBorder="1" applyAlignment="1" applyProtection="1">
      <alignment horizontal="left" wrapText="1"/>
    </xf>
    <xf numFmtId="0" fontId="29" fillId="4" borderId="11" xfId="6" applyFont="1" applyFill="1" applyBorder="1" applyAlignment="1" applyProtection="1">
      <alignment horizontal="left" wrapText="1"/>
    </xf>
    <xf numFmtId="0" fontId="18" fillId="9" borderId="17" xfId="3" applyFont="1" applyFill="1" applyBorder="1" applyAlignment="1">
      <alignment horizontal="left" wrapText="1"/>
    </xf>
    <xf numFmtId="3" fontId="18" fillId="9" borderId="17" xfId="3" applyNumberFormat="1" applyFont="1" applyFill="1" applyBorder="1" applyAlignment="1">
      <alignment horizontal="left" wrapText="1"/>
    </xf>
    <xf numFmtId="15" fontId="18" fillId="9" borderId="17" xfId="3" applyNumberFormat="1" applyFont="1" applyFill="1" applyBorder="1" applyAlignment="1">
      <alignment horizontal="left" wrapText="1"/>
    </xf>
    <xf numFmtId="0" fontId="18" fillId="9" borderId="15" xfId="3" applyFont="1" applyFill="1" applyBorder="1" applyAlignment="1">
      <alignment horizontal="left" wrapText="1"/>
    </xf>
    <xf numFmtId="0" fontId="22" fillId="14" borderId="0" xfId="6" applyFont="1" applyFill="1" applyBorder="1" applyAlignment="1" applyProtection="1">
      <alignment horizontal="left" wrapText="1"/>
    </xf>
    <xf numFmtId="0" fontId="18" fillId="4" borderId="11" xfId="6" applyFont="1" applyFill="1" applyBorder="1" applyAlignment="1" applyProtection="1">
      <alignment horizontal="left" wrapText="1"/>
    </xf>
    <xf numFmtId="0" fontId="18" fillId="4" borderId="17" xfId="6" applyFont="1" applyFill="1" applyBorder="1" applyAlignment="1" applyProtection="1">
      <alignment horizontal="left" wrapText="1"/>
    </xf>
    <xf numFmtId="15" fontId="18" fillId="4" borderId="17" xfId="6" applyNumberFormat="1" applyFont="1" applyFill="1" applyBorder="1" applyAlignment="1" applyProtection="1">
      <alignment horizontal="left" wrapText="1"/>
    </xf>
    <xf numFmtId="0" fontId="22" fillId="4" borderId="15" xfId="6" applyFont="1" applyFill="1" applyBorder="1" applyAlignment="1" applyProtection="1">
      <alignment horizontal="left" wrapText="1"/>
    </xf>
    <xf numFmtId="0" fontId="18" fillId="4" borderId="15" xfId="6" applyFont="1" applyFill="1" applyBorder="1" applyAlignment="1" applyProtection="1">
      <alignment horizontal="left" wrapText="1"/>
    </xf>
    <xf numFmtId="0" fontId="17" fillId="4" borderId="1" xfId="3" applyFont="1" applyFill="1" applyBorder="1" applyAlignment="1">
      <alignment horizontal="left" wrapText="1"/>
    </xf>
    <xf numFmtId="0" fontId="17" fillId="4" borderId="13" xfId="3" applyFont="1" applyFill="1" applyBorder="1" applyAlignment="1">
      <alignment horizontal="left" wrapText="1"/>
    </xf>
    <xf numFmtId="0" fontId="17" fillId="4" borderId="3" xfId="3" applyFont="1" applyFill="1" applyBorder="1" applyAlignment="1">
      <alignment horizontal="left" wrapText="1"/>
    </xf>
    <xf numFmtId="0" fontId="16" fillId="2" borderId="0" xfId="3" applyFill="1" applyAlignment="1">
      <alignment wrapText="1"/>
    </xf>
    <xf numFmtId="3" fontId="16" fillId="2" borderId="0" xfId="3" applyNumberFormat="1" applyFill="1" applyAlignment="1">
      <alignment wrapText="1"/>
    </xf>
    <xf numFmtId="0" fontId="16" fillId="2" borderId="0" xfId="3" applyNumberFormat="1" applyFill="1" applyAlignment="1">
      <alignment wrapText="1"/>
    </xf>
    <xf numFmtId="4" fontId="16" fillId="2" borderId="0" xfId="3" applyNumberFormat="1" applyFill="1" applyAlignment="1">
      <alignment wrapText="1"/>
    </xf>
    <xf numFmtId="0" fontId="22" fillId="9" borderId="11" xfId="6" applyNumberFormat="1" applyFont="1" applyFill="1" applyBorder="1" applyAlignment="1" applyProtection="1">
      <alignment horizontal="left" wrapText="1"/>
    </xf>
    <xf numFmtId="0" fontId="22" fillId="4" borderId="11" xfId="6" applyNumberFormat="1" applyFont="1" applyFill="1" applyBorder="1" applyAlignment="1" applyProtection="1">
      <alignment horizontal="left" wrapText="1"/>
    </xf>
    <xf numFmtId="0" fontId="22" fillId="9" borderId="17" xfId="6" applyNumberFormat="1" applyFont="1" applyFill="1" applyBorder="1" applyAlignment="1" applyProtection="1">
      <alignment horizontal="left" wrapText="1"/>
    </xf>
    <xf numFmtId="0" fontId="22" fillId="4" borderId="17" xfId="6" applyNumberFormat="1" applyFont="1" applyFill="1" applyBorder="1" applyAlignment="1" applyProtection="1">
      <alignment horizontal="left" wrapText="1"/>
    </xf>
    <xf numFmtId="0" fontId="18" fillId="9" borderId="17" xfId="3" applyNumberFormat="1" applyFont="1" applyFill="1" applyBorder="1" applyAlignment="1">
      <alignment horizontal="left" wrapText="1"/>
    </xf>
    <xf numFmtId="0" fontId="18" fillId="4" borderId="17" xfId="3" applyNumberFormat="1" applyFont="1" applyFill="1" applyBorder="1" applyAlignment="1">
      <alignment horizontal="left" wrapText="1"/>
    </xf>
    <xf numFmtId="164" fontId="18" fillId="9" borderId="17" xfId="3" applyNumberFormat="1" applyFont="1" applyFill="1" applyBorder="1" applyAlignment="1">
      <alignment horizontal="left" wrapText="1"/>
    </xf>
    <xf numFmtId="164" fontId="18" fillId="4" borderId="17" xfId="3" applyNumberFormat="1" applyFont="1" applyFill="1" applyBorder="1" applyAlignment="1">
      <alignment horizontal="left" wrapText="1"/>
    </xf>
    <xf numFmtId="0" fontId="18" fillId="9" borderId="15" xfId="3" applyNumberFormat="1" applyFont="1" applyFill="1" applyBorder="1" applyAlignment="1">
      <alignment horizontal="left" wrapText="1"/>
    </xf>
    <xf numFmtId="0" fontId="18" fillId="4" borderId="15" xfId="3" applyNumberFormat="1" applyFont="1" applyFill="1" applyBorder="1" applyAlignment="1">
      <alignment horizontal="left" wrapText="1"/>
    </xf>
    <xf numFmtId="0" fontId="22" fillId="4" borderId="14" xfId="6" applyFont="1" applyFill="1" applyBorder="1" applyAlignment="1" applyProtection="1">
      <alignment horizontal="left" wrapText="1"/>
    </xf>
    <xf numFmtId="0" fontId="22" fillId="4" borderId="12" xfId="6" applyFont="1" applyFill="1" applyBorder="1" applyAlignment="1" applyProtection="1">
      <alignment horizontal="left" wrapText="1"/>
    </xf>
    <xf numFmtId="0" fontId="18" fillId="4" borderId="12" xfId="3" applyFont="1" applyFill="1" applyBorder="1" applyAlignment="1">
      <alignment horizontal="left" wrapText="1"/>
    </xf>
    <xf numFmtId="0" fontId="18" fillId="4" borderId="0" xfId="3" applyFont="1" applyFill="1" applyAlignment="1">
      <alignment horizontal="left" wrapText="1"/>
    </xf>
    <xf numFmtId="3" fontId="18" fillId="4" borderId="0" xfId="3" applyNumberFormat="1" applyFont="1" applyFill="1" applyAlignment="1">
      <alignment horizontal="left"/>
    </xf>
    <xf numFmtId="3" fontId="18" fillId="4" borderId="12" xfId="3" applyNumberFormat="1" applyFont="1" applyFill="1" applyBorder="1" applyAlignment="1">
      <alignment horizontal="left" wrapText="1"/>
    </xf>
    <xf numFmtId="15" fontId="18" fillId="4" borderId="12" xfId="3" applyNumberFormat="1" applyFont="1" applyFill="1" applyBorder="1" applyAlignment="1">
      <alignment horizontal="left" wrapText="1"/>
    </xf>
    <xf numFmtId="0" fontId="18" fillId="4" borderId="16" xfId="3" applyFont="1" applyFill="1" applyBorder="1" applyAlignment="1">
      <alignment horizontal="left" wrapText="1"/>
    </xf>
    <xf numFmtId="0" fontId="17" fillId="14" borderId="0" xfId="3" applyFont="1" applyFill="1" applyBorder="1" applyAlignment="1">
      <alignment horizontal="center" wrapText="1"/>
    </xf>
    <xf numFmtId="4" fontId="17" fillId="14" borderId="0" xfId="3" applyNumberFormat="1" applyFont="1" applyFill="1" applyBorder="1" applyAlignment="1">
      <alignment horizontal="center" wrapText="1"/>
    </xf>
    <xf numFmtId="0" fontId="22" fillId="9" borderId="14" xfId="6" applyFont="1" applyFill="1" applyBorder="1" applyAlignment="1" applyProtection="1">
      <alignment horizontal="left" wrapText="1"/>
    </xf>
    <xf numFmtId="0" fontId="22" fillId="9" borderId="12" xfId="6" applyFont="1" applyFill="1" applyBorder="1" applyAlignment="1" applyProtection="1">
      <alignment horizontal="left" wrapText="1"/>
    </xf>
    <xf numFmtId="0" fontId="18" fillId="9" borderId="12" xfId="3" applyFont="1" applyFill="1" applyBorder="1" applyAlignment="1">
      <alignment horizontal="left" wrapText="1"/>
    </xf>
    <xf numFmtId="3" fontId="18" fillId="9" borderId="12" xfId="3" applyNumberFormat="1" applyFont="1" applyFill="1" applyBorder="1" applyAlignment="1">
      <alignment horizontal="left" wrapText="1"/>
    </xf>
    <xf numFmtId="15" fontId="18" fillId="9" borderId="12" xfId="3" applyNumberFormat="1" applyFont="1" applyFill="1" applyBorder="1" applyAlignment="1">
      <alignment horizontal="left" wrapText="1"/>
    </xf>
    <xf numFmtId="0" fontId="18" fillId="9" borderId="16" xfId="3" applyFont="1" applyFill="1" applyBorder="1" applyAlignment="1">
      <alignment horizontal="left" wrapText="1"/>
    </xf>
    <xf numFmtId="0" fontId="22" fillId="9" borderId="17" xfId="6" applyFont="1" applyFill="1" applyBorder="1" applyAlignment="1" applyProtection="1">
      <alignment horizontal="left" wrapText="1"/>
    </xf>
    <xf numFmtId="3" fontId="16" fillId="3" borderId="0" xfId="3" applyNumberFormat="1" applyFill="1" applyBorder="1" applyAlignment="1">
      <alignment wrapText="1"/>
    </xf>
    <xf numFmtId="0" fontId="16" fillId="3" borderId="0" xfId="3" applyNumberFormat="1" applyFill="1" applyBorder="1" applyAlignment="1">
      <alignment wrapText="1"/>
    </xf>
    <xf numFmtId="4" fontId="16" fillId="3" borderId="0" xfId="3" applyNumberFormat="1" applyFill="1" applyBorder="1" applyAlignment="1">
      <alignment wrapText="1"/>
    </xf>
    <xf numFmtId="0" fontId="22" fillId="3" borderId="0" xfId="6" applyFont="1" applyFill="1" applyBorder="1" applyAlignment="1" applyProtection="1">
      <alignment horizontal="left" wrapText="1"/>
    </xf>
    <xf numFmtId="0" fontId="17" fillId="3" borderId="0" xfId="3" applyFont="1" applyFill="1" applyBorder="1" applyAlignment="1">
      <alignment horizontal="left" wrapText="1"/>
    </xf>
    <xf numFmtId="15" fontId="22" fillId="4" borderId="11" xfId="6" applyNumberFormat="1" applyFont="1" applyFill="1" applyBorder="1" applyAlignment="1" applyProtection="1">
      <alignment horizontal="left" wrapText="1"/>
    </xf>
    <xf numFmtId="4" fontId="18" fillId="4" borderId="17" xfId="3" applyNumberFormat="1" applyFont="1" applyFill="1" applyBorder="1" applyAlignment="1">
      <alignment horizontal="left" wrapText="1"/>
    </xf>
    <xf numFmtId="0" fontId="22" fillId="4" borderId="14" xfId="6" applyNumberFormat="1" applyFont="1" applyFill="1" applyBorder="1" applyAlignment="1" applyProtection="1">
      <alignment horizontal="left" wrapText="1"/>
    </xf>
    <xf numFmtId="15" fontId="22" fillId="4" borderId="17" xfId="6" applyNumberFormat="1" applyFont="1" applyFill="1" applyBorder="1" applyAlignment="1" applyProtection="1">
      <alignment horizontal="left" wrapText="1"/>
    </xf>
    <xf numFmtId="0" fontId="22" fillId="4" borderId="17" xfId="6" applyFont="1" applyFill="1" applyBorder="1" applyAlignment="1" applyProtection="1">
      <alignment horizontal="left"/>
    </xf>
    <xf numFmtId="0" fontId="18" fillId="4" borderId="15" xfId="3" applyNumberFormat="1" applyFont="1" applyFill="1" applyBorder="1" applyAlignment="1">
      <alignment horizontal="left"/>
    </xf>
    <xf numFmtId="0" fontId="22" fillId="4" borderId="2" xfId="6" applyFont="1" applyFill="1" applyBorder="1" applyAlignment="1" applyProtection="1">
      <alignment horizontal="left" wrapText="1"/>
    </xf>
    <xf numFmtId="0" fontId="18" fillId="4" borderId="18" xfId="3" applyFont="1" applyFill="1" applyBorder="1" applyAlignment="1">
      <alignment horizontal="left" wrapText="1"/>
    </xf>
    <xf numFmtId="0" fontId="18" fillId="4" borderId="4" xfId="3" applyFont="1" applyFill="1" applyBorder="1" applyAlignment="1">
      <alignment horizontal="left" wrapText="1"/>
    </xf>
    <xf numFmtId="0" fontId="22" fillId="4" borderId="1" xfId="6" applyFont="1" applyFill="1" applyBorder="1" applyAlignment="1" applyProtection="1">
      <alignment horizontal="left" wrapText="1"/>
    </xf>
    <xf numFmtId="0" fontId="22" fillId="4" borderId="0" xfId="6" applyFont="1" applyFill="1" applyAlignment="1" applyProtection="1">
      <alignment horizontal="left" wrapText="1"/>
    </xf>
    <xf numFmtId="0" fontId="16" fillId="0" borderId="0" xfId="3" applyFill="1" applyAlignment="1">
      <alignment wrapText="1"/>
    </xf>
    <xf numFmtId="3" fontId="16" fillId="0" borderId="0" xfId="3" applyNumberFormat="1" applyFill="1" applyAlignment="1">
      <alignment wrapText="1"/>
    </xf>
    <xf numFmtId="0" fontId="16" fillId="0" borderId="0" xfId="3" applyNumberFormat="1" applyFill="1" applyAlignment="1">
      <alignment wrapText="1"/>
    </xf>
    <xf numFmtId="164" fontId="18" fillId="4" borderId="12" xfId="3" applyNumberFormat="1" applyFont="1" applyFill="1" applyBorder="1" applyAlignment="1">
      <alignment horizontal="left" wrapText="1"/>
    </xf>
    <xf numFmtId="170" fontId="18" fillId="4" borderId="17" xfId="3" applyNumberFormat="1" applyFont="1" applyFill="1" applyBorder="1" applyAlignment="1">
      <alignment horizontal="left" wrapText="1"/>
    </xf>
    <xf numFmtId="0" fontId="30" fillId="4" borderId="0" xfId="3" applyFont="1" applyFill="1" applyAlignment="1">
      <alignment horizontal="left"/>
    </xf>
    <xf numFmtId="170" fontId="18" fillId="4" borderId="12" xfId="3" applyNumberFormat="1" applyFont="1" applyFill="1" applyBorder="1" applyAlignment="1">
      <alignment horizontal="left" wrapText="1"/>
    </xf>
    <xf numFmtId="3" fontId="18" fillId="4" borderId="0" xfId="3" applyNumberFormat="1" applyFont="1" applyFill="1" applyAlignment="1">
      <alignment horizontal="left" wrapText="1"/>
    </xf>
    <xf numFmtId="0" fontId="17" fillId="3" borderId="0" xfId="3" applyFont="1" applyFill="1" applyBorder="1" applyAlignment="1">
      <alignment horizontal="center" wrapText="1"/>
    </xf>
    <xf numFmtId="4" fontId="17" fillId="3" borderId="0" xfId="3" applyNumberFormat="1" applyFont="1" applyFill="1" applyBorder="1" applyAlignment="1">
      <alignment horizontal="center" wrapText="1"/>
    </xf>
    <xf numFmtId="0" fontId="18" fillId="3" borderId="0" xfId="3" applyFont="1" applyFill="1" applyBorder="1" applyAlignment="1">
      <alignment horizontal="left" wrapText="1"/>
    </xf>
    <xf numFmtId="0" fontId="30" fillId="4" borderId="17" xfId="3" applyFont="1" applyFill="1" applyBorder="1" applyAlignment="1">
      <alignment horizontal="left" wrapText="1"/>
    </xf>
    <xf numFmtId="4" fontId="18" fillId="0" borderId="0" xfId="3" applyNumberFormat="1" applyFont="1" applyAlignment="1">
      <alignment wrapText="1"/>
    </xf>
    <xf numFmtId="4" fontId="16" fillId="3" borderId="0" xfId="3" applyNumberFormat="1" applyFill="1" applyAlignment="1">
      <alignment wrapText="1"/>
    </xf>
    <xf numFmtId="3" fontId="16" fillId="3" borderId="0" xfId="3" applyNumberFormat="1" applyFill="1" applyAlignment="1">
      <alignment wrapText="1"/>
    </xf>
    <xf numFmtId="4" fontId="18" fillId="3" borderId="0" xfId="3" applyNumberFormat="1" applyFont="1" applyFill="1" applyAlignment="1">
      <alignment horizontal="left" wrapText="1"/>
    </xf>
    <xf numFmtId="4" fontId="18" fillId="3" borderId="0" xfId="3" applyNumberFormat="1" applyFont="1" applyFill="1" applyBorder="1" applyAlignment="1">
      <alignment horizontal="left" wrapText="1"/>
    </xf>
    <xf numFmtId="4" fontId="17" fillId="3" borderId="0" xfId="3" applyNumberFormat="1" applyFont="1" applyFill="1" applyBorder="1" applyAlignment="1">
      <alignment horizontal="left" wrapText="1"/>
    </xf>
    <xf numFmtId="0" fontId="17" fillId="0" borderId="0" xfId="3" applyNumberFormat="1" applyFont="1" applyAlignment="1">
      <alignment horizontal="left" wrapText="1"/>
    </xf>
    <xf numFmtId="0" fontId="17" fillId="4" borderId="0" xfId="3" applyFont="1" applyFill="1" applyBorder="1" applyAlignment="1">
      <alignment horizontal="left" wrapText="1"/>
    </xf>
    <xf numFmtId="3" fontId="18" fillId="0" borderId="4" xfId="3" applyNumberFormat="1" applyFont="1" applyBorder="1" applyAlignment="1">
      <alignment horizontal="left" wrapText="1"/>
    </xf>
    <xf numFmtId="3" fontId="18" fillId="0" borderId="4" xfId="3" applyNumberFormat="1" applyFont="1" applyFill="1" applyBorder="1" applyAlignment="1">
      <alignment horizontal="left" wrapText="1"/>
    </xf>
    <xf numFmtId="0" fontId="18" fillId="0" borderId="4" xfId="3" applyFont="1" applyBorder="1" applyAlignment="1">
      <alignment horizontal="left" wrapText="1"/>
    </xf>
    <xf numFmtId="0" fontId="17" fillId="4" borderId="2" xfId="3" applyFont="1" applyFill="1" applyBorder="1" applyAlignment="1">
      <alignment horizontal="left" wrapText="1"/>
    </xf>
    <xf numFmtId="0" fontId="18" fillId="0" borderId="0" xfId="3" applyFont="1"/>
    <xf numFmtId="0" fontId="18" fillId="0" borderId="0" xfId="3" applyFont="1" applyBorder="1"/>
    <xf numFmtId="3" fontId="18" fillId="0" borderId="0" xfId="3" applyNumberFormat="1" applyFont="1" applyBorder="1" applyAlignment="1">
      <alignment horizontal="left" wrapText="1"/>
    </xf>
    <xf numFmtId="0" fontId="18" fillId="0" borderId="0" xfId="3" applyFont="1" applyBorder="1" applyAlignment="1">
      <alignment horizontal="left"/>
    </xf>
    <xf numFmtId="0" fontId="18" fillId="0" borderId="0" xfId="3" applyFont="1" applyBorder="1" applyAlignment="1">
      <alignment horizontal="left" wrapText="1"/>
    </xf>
    <xf numFmtId="3" fontId="18" fillId="4" borderId="0" xfId="3" applyNumberFormat="1" applyFont="1" applyFill="1" applyBorder="1" applyAlignment="1">
      <alignment horizontal="left" wrapText="1"/>
    </xf>
    <xf numFmtId="3" fontId="18" fillId="0" borderId="0" xfId="3" applyNumberFormat="1" applyFont="1" applyBorder="1"/>
    <xf numFmtId="3" fontId="18" fillId="9" borderId="0" xfId="3" applyNumberFormat="1" applyFont="1" applyFill="1" applyBorder="1" applyAlignment="1">
      <alignment horizontal="left" wrapText="1"/>
    </xf>
    <xf numFmtId="0" fontId="18" fillId="9" borderId="0" xfId="3" applyFont="1" applyFill="1" applyAlignment="1">
      <alignment horizontal="left"/>
    </xf>
    <xf numFmtId="0" fontId="18" fillId="9" borderId="0" xfId="3" applyFont="1" applyFill="1" applyBorder="1" applyAlignment="1">
      <alignment horizontal="left"/>
    </xf>
    <xf numFmtId="3" fontId="18" fillId="9" borderId="0" xfId="3" applyNumberFormat="1" applyFont="1" applyFill="1" applyBorder="1" applyAlignment="1">
      <alignment horizontal="left"/>
    </xf>
    <xf numFmtId="0" fontId="18" fillId="9" borderId="0" xfId="3" applyFont="1" applyFill="1" applyBorder="1" applyAlignment="1">
      <alignment horizontal="left" wrapText="1"/>
    </xf>
    <xf numFmtId="0" fontId="18" fillId="4" borderId="0" xfId="3" applyFont="1" applyFill="1" applyBorder="1" applyAlignment="1">
      <alignment horizontal="left" wrapText="1"/>
    </xf>
    <xf numFmtId="0" fontId="18" fillId="2" borderId="0" xfId="3" applyFont="1" applyFill="1"/>
    <xf numFmtId="0" fontId="18" fillId="2" borderId="0" xfId="3" applyFont="1" applyFill="1" applyBorder="1"/>
    <xf numFmtId="0" fontId="18" fillId="2" borderId="0" xfId="3" applyFont="1" applyFill="1" applyBorder="1" applyAlignment="1">
      <alignment horizontal="left"/>
    </xf>
    <xf numFmtId="4" fontId="18" fillId="0" borderId="0" xfId="3" applyNumberFormat="1" applyFont="1" applyBorder="1"/>
    <xf numFmtId="0" fontId="18" fillId="9" borderId="0" xfId="3" applyNumberFormat="1" applyFont="1" applyFill="1" applyBorder="1" applyAlignment="1">
      <alignment horizontal="left" wrapText="1"/>
    </xf>
    <xf numFmtId="0" fontId="18" fillId="0" borderId="2" xfId="3" applyFont="1" applyBorder="1"/>
    <xf numFmtId="3" fontId="18" fillId="4" borderId="2" xfId="3" applyNumberFormat="1" applyFont="1" applyFill="1" applyBorder="1" applyAlignment="1">
      <alignment horizontal="left" wrapText="1"/>
    </xf>
    <xf numFmtId="0" fontId="18" fillId="0" borderId="2" xfId="3" applyFont="1" applyBorder="1" applyAlignment="1">
      <alignment horizontal="left"/>
    </xf>
    <xf numFmtId="0" fontId="18" fillId="4" borderId="2" xfId="3" applyNumberFormat="1" applyFont="1" applyFill="1" applyBorder="1" applyAlignment="1">
      <alignment horizontal="left" wrapText="1"/>
    </xf>
    <xf numFmtId="4" fontId="18" fillId="2" borderId="0" xfId="3" applyNumberFormat="1" applyFont="1" applyFill="1" applyBorder="1"/>
    <xf numFmtId="4" fontId="18" fillId="0" borderId="0" xfId="3" applyNumberFormat="1" applyFont="1" applyBorder="1" applyAlignment="1">
      <alignment horizontal="left"/>
    </xf>
    <xf numFmtId="4" fontId="18" fillId="2" borderId="0" xfId="3" applyNumberFormat="1" applyFont="1" applyFill="1" applyBorder="1" applyAlignment="1">
      <alignment horizontal="left" wrapText="1"/>
    </xf>
    <xf numFmtId="4" fontId="18" fillId="2" borderId="0" xfId="3" applyNumberFormat="1" applyFont="1" applyFill="1" applyBorder="1" applyAlignment="1">
      <alignment horizontal="left"/>
    </xf>
    <xf numFmtId="3" fontId="18" fillId="4" borderId="4" xfId="3" applyNumberFormat="1" applyFont="1" applyFill="1" applyBorder="1" applyAlignment="1">
      <alignment horizontal="left" wrapText="1"/>
    </xf>
    <xf numFmtId="0" fontId="18" fillId="0" borderId="4" xfId="3" applyFont="1" applyBorder="1" applyAlignment="1">
      <alignment horizontal="left"/>
    </xf>
    <xf numFmtId="4" fontId="18" fillId="2" borderId="0" xfId="3" applyNumberFormat="1" applyFont="1" applyFill="1" applyBorder="1" applyAlignment="1">
      <alignment horizontal="right" wrapText="1"/>
    </xf>
    <xf numFmtId="0" fontId="18" fillId="4" borderId="2" xfId="3" applyFont="1" applyFill="1" applyBorder="1" applyAlignment="1">
      <alignment horizontal="left" wrapText="1"/>
    </xf>
    <xf numFmtId="0" fontId="18" fillId="4" borderId="0" xfId="3" applyNumberFormat="1" applyFont="1" applyFill="1" applyBorder="1" applyAlignment="1">
      <alignment horizontal="left" wrapText="1"/>
    </xf>
    <xf numFmtId="2" fontId="18" fillId="0" borderId="0" xfId="3" applyNumberFormat="1" applyFont="1" applyBorder="1"/>
    <xf numFmtId="0" fontId="14" fillId="0" borderId="0" xfId="3" applyFont="1"/>
    <xf numFmtId="0" fontId="14" fillId="0" borderId="0" xfId="3" applyFont="1" applyBorder="1"/>
    <xf numFmtId="10" fontId="14" fillId="2" borderId="0" xfId="3" applyNumberFormat="1" applyFont="1" applyFill="1" applyBorder="1"/>
    <xf numFmtId="9" fontId="14" fillId="4" borderId="0" xfId="3" applyNumberFormat="1" applyFont="1" applyFill="1" applyBorder="1" applyAlignment="1">
      <alignment horizontal="right" wrapText="1"/>
    </xf>
    <xf numFmtId="10" fontId="14" fillId="9" borderId="0" xfId="3" applyNumberFormat="1" applyFont="1" applyFill="1" applyBorder="1" applyAlignment="1">
      <alignment horizontal="right"/>
    </xf>
    <xf numFmtId="0" fontId="15" fillId="0" borderId="0" xfId="3" applyFont="1" applyBorder="1" applyAlignment="1">
      <alignment horizontal="left" wrapText="1"/>
    </xf>
    <xf numFmtId="9" fontId="18" fillId="4" borderId="0" xfId="3" applyNumberFormat="1" applyFont="1" applyFill="1" applyBorder="1" applyAlignment="1">
      <alignment horizontal="right" wrapText="1"/>
    </xf>
    <xf numFmtId="9" fontId="18" fillId="9" borderId="0" xfId="3" applyNumberFormat="1" applyFont="1" applyFill="1" applyBorder="1" applyAlignment="1">
      <alignment horizontal="right"/>
    </xf>
    <xf numFmtId="3" fontId="18" fillId="4" borderId="0" xfId="3" applyNumberFormat="1" applyFont="1" applyFill="1" applyBorder="1" applyAlignment="1">
      <alignment horizontal="right" wrapText="1"/>
    </xf>
    <xf numFmtId="0" fontId="18" fillId="9" borderId="0" xfId="3" applyFont="1" applyFill="1" applyBorder="1" applyAlignment="1">
      <alignment horizontal="right"/>
    </xf>
    <xf numFmtId="0" fontId="15" fillId="0" borderId="0" xfId="3" applyFont="1"/>
    <xf numFmtId="0" fontId="15" fillId="0" borderId="0" xfId="3" applyFont="1" applyBorder="1"/>
    <xf numFmtId="4" fontId="15" fillId="0" borderId="0" xfId="3" applyNumberFormat="1" applyFont="1" applyBorder="1"/>
    <xf numFmtId="10" fontId="15" fillId="2" borderId="0" xfId="3" applyNumberFormat="1" applyFont="1" applyFill="1" applyBorder="1"/>
    <xf numFmtId="9" fontId="15" fillId="4" borderId="0" xfId="3" applyNumberFormat="1" applyFont="1" applyFill="1" applyBorder="1" applyAlignment="1">
      <alignment horizontal="right" wrapText="1"/>
    </xf>
    <xf numFmtId="10" fontId="15" fillId="9" borderId="0" xfId="3" applyNumberFormat="1" applyFont="1" applyFill="1" applyBorder="1" applyAlignment="1">
      <alignment horizontal="right"/>
    </xf>
    <xf numFmtId="4" fontId="15" fillId="2" borderId="0" xfId="3" applyNumberFormat="1" applyFont="1" applyFill="1" applyBorder="1"/>
    <xf numFmtId="3" fontId="15" fillId="4" borderId="0" xfId="3" applyNumberFormat="1" applyFont="1" applyFill="1" applyBorder="1" applyAlignment="1">
      <alignment horizontal="right" wrapText="1"/>
    </xf>
    <xf numFmtId="4" fontId="15" fillId="9" borderId="0" xfId="3" applyNumberFormat="1" applyFont="1" applyFill="1" applyBorder="1" applyAlignment="1">
      <alignment horizontal="right"/>
    </xf>
    <xf numFmtId="3" fontId="15" fillId="2" borderId="0" xfId="3" applyNumberFormat="1" applyFont="1" applyFill="1" applyBorder="1"/>
    <xf numFmtId="3" fontId="15" fillId="9" borderId="0" xfId="3" applyNumberFormat="1" applyFont="1" applyFill="1" applyBorder="1" applyAlignment="1">
      <alignment horizontal="right"/>
    </xf>
    <xf numFmtId="10" fontId="14" fillId="0" borderId="0" xfId="3" applyNumberFormat="1" applyFont="1" applyBorder="1"/>
    <xf numFmtId="3" fontId="14" fillId="2" borderId="0" xfId="3" applyNumberFormat="1" applyFont="1" applyFill="1" applyBorder="1"/>
    <xf numFmtId="3" fontId="14" fillId="4" borderId="0" xfId="3" applyNumberFormat="1" applyFont="1" applyFill="1" applyBorder="1" applyAlignment="1">
      <alignment horizontal="right" wrapText="1"/>
    </xf>
    <xf numFmtId="3" fontId="14" fillId="9" borderId="0" xfId="3" applyNumberFormat="1" applyFont="1" applyFill="1" applyBorder="1" applyAlignment="1">
      <alignment horizontal="right"/>
    </xf>
    <xf numFmtId="0" fontId="14" fillId="2" borderId="0" xfId="3" applyFont="1" applyFill="1" applyBorder="1"/>
    <xf numFmtId="3" fontId="14" fillId="0" borderId="0" xfId="3" applyNumberFormat="1" applyFont="1" applyBorder="1" applyAlignment="1">
      <alignment horizontal="left" wrapText="1"/>
    </xf>
    <xf numFmtId="0" fontId="14" fillId="0" borderId="0" xfId="3" applyFont="1" applyBorder="1" applyAlignment="1">
      <alignment horizontal="left"/>
    </xf>
    <xf numFmtId="0" fontId="16" fillId="0" borderId="0" xfId="3" applyAlignment="1">
      <alignment horizontal="left" wrapText="1"/>
    </xf>
    <xf numFmtId="0" fontId="16" fillId="0" borderId="0" xfId="3" applyBorder="1" applyAlignment="1">
      <alignment horizontal="left" wrapText="1"/>
    </xf>
    <xf numFmtId="0" fontId="16" fillId="15" borderId="0" xfId="3" applyFill="1" applyBorder="1" applyAlignment="1">
      <alignment horizontal="left" wrapText="1"/>
    </xf>
    <xf numFmtId="0" fontId="17" fillId="15" borderId="0" xfId="3" applyFont="1" applyFill="1" applyBorder="1" applyAlignment="1">
      <alignment horizontal="left" wrapText="1"/>
    </xf>
    <xf numFmtId="0" fontId="16" fillId="0" borderId="17" xfId="3" applyBorder="1" applyAlignment="1">
      <alignment horizontal="left" wrapText="1"/>
    </xf>
    <xf numFmtId="0" fontId="22" fillId="0" borderId="17" xfId="6" applyFont="1" applyBorder="1" applyAlignment="1" applyProtection="1">
      <alignment horizontal="left" wrapText="1"/>
    </xf>
    <xf numFmtId="0" fontId="17" fillId="0" borderId="17" xfId="3" applyFont="1" applyBorder="1" applyAlignment="1">
      <alignment horizontal="left" wrapText="1"/>
    </xf>
    <xf numFmtId="15" fontId="16" fillId="0" borderId="17" xfId="3" applyNumberFormat="1" applyBorder="1" applyAlignment="1">
      <alignment horizontal="left" wrapText="1"/>
    </xf>
    <xf numFmtId="0" fontId="16" fillId="14" borderId="0" xfId="3" applyFill="1" applyBorder="1" applyAlignment="1">
      <alignment horizontal="left" wrapText="1"/>
    </xf>
    <xf numFmtId="3" fontId="16" fillId="0" borderId="17" xfId="3" applyNumberFormat="1" applyBorder="1" applyAlignment="1">
      <alignment horizontal="left" wrapText="1"/>
    </xf>
    <xf numFmtId="0" fontId="22" fillId="0" borderId="17" xfId="6" applyBorder="1" applyAlignment="1" applyProtection="1">
      <alignment horizontal="left"/>
    </xf>
    <xf numFmtId="0" fontId="17" fillId="0" borderId="0" xfId="3" applyFont="1" applyBorder="1" applyAlignment="1">
      <alignment horizontal="left" wrapText="1"/>
    </xf>
    <xf numFmtId="0" fontId="22" fillId="0" borderId="17" xfId="6" applyBorder="1" applyAlignment="1" applyProtection="1">
      <alignment horizontal="left" wrapText="1"/>
    </xf>
    <xf numFmtId="3" fontId="18" fillId="0" borderId="17" xfId="3" applyNumberFormat="1" applyFont="1" applyBorder="1" applyAlignment="1">
      <alignment horizontal="left"/>
    </xf>
    <xf numFmtId="4" fontId="16" fillId="0" borderId="17" xfId="3" applyNumberFormat="1" applyBorder="1" applyAlignment="1">
      <alignment horizontal="left" wrapText="1"/>
    </xf>
    <xf numFmtId="170" fontId="18" fillId="0" borderId="17" xfId="3" applyNumberFormat="1" applyFont="1" applyBorder="1" applyAlignment="1">
      <alignment horizontal="left" wrapText="1"/>
    </xf>
    <xf numFmtId="3" fontId="17" fillId="0" borderId="17" xfId="3" applyNumberFormat="1" applyFont="1" applyBorder="1" applyAlignment="1">
      <alignment horizontal="left" wrapText="1"/>
    </xf>
    <xf numFmtId="0" fontId="16" fillId="0" borderId="17" xfId="3" applyBorder="1" applyAlignment="1">
      <alignment horizontal="left"/>
    </xf>
    <xf numFmtId="0" fontId="28" fillId="4" borderId="4" xfId="3" applyFont="1" applyFill="1" applyBorder="1" applyAlignment="1">
      <alignment horizontal="left" wrapText="1"/>
    </xf>
    <xf numFmtId="0" fontId="16" fillId="4" borderId="0" xfId="3" applyFill="1" applyBorder="1" applyAlignment="1">
      <alignment horizontal="left" wrapText="1"/>
    </xf>
  </cellXfs>
  <cellStyles count="8">
    <cellStyle name="Comma 2" xfId="7"/>
    <cellStyle name="Currency" xfId="1" builtinId="4"/>
    <cellStyle name="Currency 2" xfId="5"/>
    <cellStyle name="Hyperlink" xfId="6" builtinId="8"/>
    <cellStyle name="Normal" xfId="0" builtinId="0"/>
    <cellStyle name="Normal 2" xfId="3"/>
    <cellStyle name="Percent" xfId="2" builtinId="5"/>
    <cellStyle name="Percent 2" xfId="4"/>
  </cellStyles>
  <dxfs count="0"/>
  <tableStyles count="0" defaultTableStyle="TableStyleMedium9" defaultPivotStyle="PivotStyleLight16"/>
  <colors>
    <mruColors>
      <color rgb="FF996633"/>
      <color rgb="FF3AF4D1"/>
      <color rgb="FFFF33CC"/>
      <color rgb="FF4F6228"/>
      <color rgb="FFA4EEB2"/>
      <color rgb="FFB7FBEE"/>
      <color rgb="FF175518"/>
      <color rgb="FF113F12"/>
      <color rgb="FF27D348"/>
      <color rgb="FFA7C7F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0"/>
          <c:order val="0"/>
          <c:tx>
            <c:v>WB Commitment</c:v>
          </c:tx>
          <c:spPr>
            <a:ln w="53975" cmpd="thinThick">
              <a:solidFill>
                <a:schemeClr val="accent5">
                  <a:lumMod val="75000"/>
                </a:schemeClr>
              </a:solidFill>
            </a:ln>
          </c:spPr>
          <c:marker>
            <c:symbol val="none"/>
          </c:marker>
          <c:dLbls>
            <c:txPr>
              <a:bodyPr/>
              <a:lstStyle/>
              <a:p>
                <a:pPr>
                  <a:defRPr sz="700" b="0" i="0" u="none" strike="noStrike" baseline="0">
                    <a:solidFill>
                      <a:srgbClr val="000000"/>
                    </a:solidFill>
                    <a:latin typeface="Calibri"/>
                    <a:ea typeface="Calibri"/>
                    <a:cs typeface="Calibri"/>
                  </a:defRPr>
                </a:pPr>
                <a:endParaRPr lang="en-US"/>
              </a:p>
            </c:txPr>
            <c:dLblPos val="t"/>
            <c:showVal val="1"/>
          </c:dLbls>
          <c:cat>
            <c:strRef>
              <c:f>Summary!$G$4:$J$4</c:f>
              <c:strCache>
                <c:ptCount val="4"/>
                <c:pt idx="0">
                  <c:v>2010 Grants/ Loans</c:v>
                </c:pt>
                <c:pt idx="1">
                  <c:v>2011 Grants/ Loans</c:v>
                </c:pt>
                <c:pt idx="2">
                  <c:v>2012 Grants/ Loans</c:v>
                </c:pt>
                <c:pt idx="3">
                  <c:v>2013 Grants/Loans</c:v>
                </c:pt>
              </c:strCache>
            </c:strRef>
          </c:cat>
          <c:val>
            <c:numRef>
              <c:f>Summary!$G$7:$J$7</c:f>
              <c:numCache>
                <c:formatCode>"$"#,##0_);\("$"#,##0\)</c:formatCode>
                <c:ptCount val="4"/>
                <c:pt idx="0">
                  <c:v>181840000</c:v>
                </c:pt>
                <c:pt idx="1">
                  <c:v>250500000</c:v>
                </c:pt>
                <c:pt idx="2" formatCode="_(&quot;$&quot;* #,##0_);_(&quot;$&quot;* \(#,##0\);_(&quot;$&quot;* &quot;-&quot;??_);_(@_)">
                  <c:v>125000000</c:v>
                </c:pt>
                <c:pt idx="3" formatCode="&quot;$&quot;#,##0">
                  <c:v>130000000</c:v>
                </c:pt>
              </c:numCache>
            </c:numRef>
          </c:val>
        </c:ser>
        <c:ser>
          <c:idx val="1"/>
          <c:order val="1"/>
          <c:tx>
            <c:v>WB Disbursed</c:v>
          </c:tx>
          <c:spPr>
            <a:ln>
              <a:solidFill>
                <a:schemeClr val="accent5">
                  <a:lumMod val="75000"/>
                </a:schemeClr>
              </a:solidFill>
              <a:prstDash val="sysDot"/>
            </a:ln>
          </c:spPr>
          <c:marker>
            <c:symbol val="none"/>
          </c:marker>
          <c:dLbls>
            <c:txPr>
              <a:bodyPr/>
              <a:lstStyle/>
              <a:p>
                <a:pPr>
                  <a:defRPr sz="700" b="0" i="0" u="none" strike="noStrike" baseline="0">
                    <a:solidFill>
                      <a:srgbClr val="000000"/>
                    </a:solidFill>
                    <a:latin typeface="Calibri"/>
                    <a:ea typeface="Calibri"/>
                    <a:cs typeface="Calibri"/>
                  </a:defRPr>
                </a:pPr>
                <a:endParaRPr lang="en-US"/>
              </a:p>
            </c:txPr>
            <c:dLblPos val="t"/>
            <c:showVal val="1"/>
          </c:dLbls>
          <c:val>
            <c:numRef>
              <c:f>Summary!$G$9:$J$9</c:f>
              <c:numCache>
                <c:formatCode>_("$"* #,##0_);_("$"* \(#,##0\);_("$"* "-"??_);_(@_)</c:formatCode>
                <c:ptCount val="4"/>
                <c:pt idx="0">
                  <c:v>156756163.62</c:v>
                </c:pt>
                <c:pt idx="1">
                  <c:v>63709478.5</c:v>
                </c:pt>
                <c:pt idx="2">
                  <c:v>1200000</c:v>
                </c:pt>
                <c:pt idx="3" formatCode="#,##0">
                  <c:v>0</c:v>
                </c:pt>
              </c:numCache>
            </c:numRef>
          </c:val>
        </c:ser>
        <c:ser>
          <c:idx val="2"/>
          <c:order val="2"/>
          <c:tx>
            <c:v>IDB Commited</c:v>
          </c:tx>
          <c:spPr>
            <a:ln w="53975" cmpd="thickThin">
              <a:solidFill>
                <a:schemeClr val="accent3">
                  <a:lumMod val="75000"/>
                </a:schemeClr>
              </a:solidFill>
            </a:ln>
          </c:spPr>
          <c:marker>
            <c:symbol val="none"/>
          </c:marker>
          <c:dLbls>
            <c:txPr>
              <a:bodyPr/>
              <a:lstStyle/>
              <a:p>
                <a:pPr>
                  <a:defRPr sz="700" b="0" i="0" u="none" strike="noStrike" baseline="0">
                    <a:solidFill>
                      <a:srgbClr val="000000"/>
                    </a:solidFill>
                    <a:latin typeface="Calibri"/>
                    <a:ea typeface="Calibri"/>
                    <a:cs typeface="Calibri"/>
                  </a:defRPr>
                </a:pPr>
                <a:endParaRPr lang="en-US"/>
              </a:p>
            </c:txPr>
            <c:dLblPos val="t"/>
            <c:showVal val="1"/>
          </c:dLbls>
          <c:val>
            <c:numRef>
              <c:f>Summary!$G$15:$J$15</c:f>
              <c:numCache>
                <c:formatCode>"$"#,##0</c:formatCode>
                <c:ptCount val="4"/>
                <c:pt idx="0">
                  <c:v>464474930</c:v>
                </c:pt>
                <c:pt idx="1">
                  <c:v>313738716</c:v>
                </c:pt>
                <c:pt idx="2" formatCode="_(&quot;$&quot;* #,##0_);_(&quot;$&quot;* \(#,##0\);_(&quot;$&quot;* &quot;-&quot;??_);_(@_)">
                  <c:v>211638403</c:v>
                </c:pt>
                <c:pt idx="3">
                  <c:v>96888102</c:v>
                </c:pt>
              </c:numCache>
            </c:numRef>
          </c:val>
        </c:ser>
        <c:ser>
          <c:idx val="3"/>
          <c:order val="3"/>
          <c:tx>
            <c:v>IDB Disbursed</c:v>
          </c:tx>
          <c:spPr>
            <a:ln w="41275">
              <a:solidFill>
                <a:schemeClr val="accent3">
                  <a:lumMod val="75000"/>
                </a:schemeClr>
              </a:solidFill>
              <a:prstDash val="sysDash"/>
            </a:ln>
          </c:spPr>
          <c:marker>
            <c:symbol val="none"/>
          </c:marker>
          <c:dLbls>
            <c:txPr>
              <a:bodyPr/>
              <a:lstStyle/>
              <a:p>
                <a:pPr>
                  <a:defRPr sz="700" b="0" i="0" u="none" strike="noStrike" baseline="0">
                    <a:solidFill>
                      <a:srgbClr val="000000"/>
                    </a:solidFill>
                    <a:latin typeface="Calibri"/>
                    <a:ea typeface="Calibri"/>
                    <a:cs typeface="Calibri"/>
                  </a:defRPr>
                </a:pPr>
                <a:endParaRPr lang="en-US"/>
              </a:p>
            </c:txPr>
            <c:dLblPos val="t"/>
            <c:showVal val="1"/>
          </c:dLbls>
          <c:val>
            <c:numRef>
              <c:f>Summary!$G$17:$J$17</c:f>
              <c:numCache>
                <c:formatCode>_("$"* #,##0_);_("$"* \(#,##0\);_("$"* "-"??_);_(@_)</c:formatCode>
                <c:ptCount val="4"/>
                <c:pt idx="0" formatCode="&quot;$&quot;#,##0">
                  <c:v>295822169</c:v>
                </c:pt>
                <c:pt idx="1">
                  <c:v>143369181</c:v>
                </c:pt>
                <c:pt idx="2" formatCode="&quot;$&quot;#,##0">
                  <c:v>52768223</c:v>
                </c:pt>
                <c:pt idx="3" formatCode="&quot;$&quot;#,##0">
                  <c:v>303421</c:v>
                </c:pt>
              </c:numCache>
            </c:numRef>
          </c:val>
        </c:ser>
        <c:dLbls>
          <c:showVal val="1"/>
        </c:dLbls>
        <c:marker val="1"/>
        <c:axId val="64776448"/>
        <c:axId val="65036288"/>
      </c:lineChart>
      <c:catAx>
        <c:axId val="64776448"/>
        <c:scaling>
          <c:orientation val="minMax"/>
        </c:scaling>
        <c:axPos val="b"/>
        <c:majorGridlines/>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5036288"/>
        <c:crosses val="autoZero"/>
        <c:auto val="1"/>
        <c:lblAlgn val="ctr"/>
        <c:lblOffset val="100"/>
      </c:catAx>
      <c:valAx>
        <c:axId val="65036288"/>
        <c:scaling>
          <c:orientation val="minMax"/>
        </c:scaling>
        <c:axPos val="l"/>
        <c:minorGridlines/>
        <c:numFmt formatCode="&quot;$&quot;#,##0_);\(&quot;$&quot;#,##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4776448"/>
        <c:crosses val="autoZero"/>
        <c:crossBetween val="between"/>
      </c:valAx>
    </c:plotArea>
    <c:legend>
      <c:legendPos val="r"/>
      <c:layout/>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WB and IDB</a:t>
            </a:r>
            <a:r>
              <a:rPr lang="en-US" baseline="0"/>
              <a:t> </a:t>
            </a:r>
            <a:r>
              <a:rPr lang="en-US"/>
              <a:t>Commitments by Sector</a:t>
            </a:r>
          </a:p>
        </c:rich>
      </c:tx>
      <c:layout/>
    </c:title>
    <c:plotArea>
      <c:layout/>
      <c:barChart>
        <c:barDir val="col"/>
        <c:grouping val="clustered"/>
        <c:ser>
          <c:idx val="10"/>
          <c:order val="0"/>
          <c:tx>
            <c:strRef>
              <c:f>'Sectoral overview'!$B$35</c:f>
              <c:strCache>
                <c:ptCount val="1"/>
                <c:pt idx="0">
                  <c:v>Tourism</c:v>
                </c:pt>
              </c:strCache>
            </c:strRef>
          </c:tx>
          <c:spPr>
            <a:solidFill>
              <a:srgbClr val="3AF4D1"/>
            </a:solidFill>
          </c:spPr>
          <c:dLbls>
            <c:txPr>
              <a:bodyPr rot="-5400000" vert="horz"/>
              <a:lstStyle/>
              <a:p>
                <a:pPr>
                  <a:defRPr/>
                </a:pPr>
                <a:endParaRPr lang="en-US"/>
              </a:p>
            </c:txPr>
            <c:dLblPos val="ctr"/>
            <c:showVal val="1"/>
          </c:dLbls>
          <c:cat>
            <c:numRef>
              <c:f>'Sectoral overview'!$I$40:$K$40</c:f>
              <c:numCache>
                <c:formatCode>General</c:formatCode>
                <c:ptCount val="3"/>
              </c:numCache>
            </c:numRef>
          </c:cat>
          <c:val>
            <c:numRef>
              <c:f>'Sectoral overview'!$E$35:$E$37</c:f>
              <c:numCache>
                <c:formatCode>#,##0</c:formatCode>
                <c:ptCount val="3"/>
                <c:pt idx="0">
                  <c:v>0</c:v>
                </c:pt>
                <c:pt idx="1">
                  <c:v>1992613</c:v>
                </c:pt>
                <c:pt idx="2">
                  <c:v>1992613</c:v>
                </c:pt>
              </c:numCache>
            </c:numRef>
          </c:val>
        </c:ser>
        <c:ser>
          <c:idx val="8"/>
          <c:order val="1"/>
          <c:tx>
            <c:strRef>
              <c:f>'Sectoral overview'!$B$29</c:f>
              <c:strCache>
                <c:ptCount val="1"/>
                <c:pt idx="0">
                  <c:v>Poverty and vulnerability analysis</c:v>
                </c:pt>
              </c:strCache>
            </c:strRef>
          </c:tx>
          <c:spPr>
            <a:solidFill>
              <a:schemeClr val="accent2">
                <a:lumMod val="50000"/>
              </a:schemeClr>
            </a:solidFill>
          </c:spPr>
          <c:dLbls>
            <c:txPr>
              <a:bodyPr rot="-5400000" vert="horz"/>
              <a:lstStyle/>
              <a:p>
                <a:pPr>
                  <a:defRPr/>
                </a:pPr>
                <a:endParaRPr lang="en-US"/>
              </a:p>
            </c:txPr>
            <c:dLblPos val="ctr"/>
            <c:showVal val="1"/>
          </c:dLbls>
          <c:cat>
            <c:numRef>
              <c:f>'Sectoral overview'!$I$40:$K$40</c:f>
              <c:numCache>
                <c:formatCode>General</c:formatCode>
                <c:ptCount val="3"/>
              </c:numCache>
            </c:numRef>
          </c:cat>
          <c:val>
            <c:numRef>
              <c:f>'Sectoral overview'!$E$29:$E$31</c:f>
              <c:numCache>
                <c:formatCode>#,##0</c:formatCode>
                <c:ptCount val="3"/>
                <c:pt idx="0">
                  <c:v>10880200</c:v>
                </c:pt>
                <c:pt idx="1">
                  <c:v>0</c:v>
                </c:pt>
                <c:pt idx="2">
                  <c:v>10880200</c:v>
                </c:pt>
              </c:numCache>
            </c:numRef>
          </c:val>
        </c:ser>
        <c:ser>
          <c:idx val="4"/>
          <c:order val="2"/>
          <c:tx>
            <c:strRef>
              <c:f>'Sectoral overview'!$B$17</c:f>
              <c:strCache>
                <c:ptCount val="1"/>
                <c:pt idx="0">
                  <c:v>Gender and GBV</c:v>
                </c:pt>
              </c:strCache>
            </c:strRef>
          </c:tx>
          <c:spPr>
            <a:solidFill>
              <a:srgbClr val="FF33CC"/>
            </a:solidFill>
          </c:spPr>
          <c:dLbls>
            <c:txPr>
              <a:bodyPr rot="-5400000" vert="horz"/>
              <a:lstStyle/>
              <a:p>
                <a:pPr>
                  <a:defRPr/>
                </a:pPr>
                <a:endParaRPr lang="en-US"/>
              </a:p>
            </c:txPr>
            <c:dLblPos val="ctr"/>
            <c:showVal val="1"/>
          </c:dLbls>
          <c:cat>
            <c:numRef>
              <c:f>'Sectoral overview'!$I$40:$K$40</c:f>
              <c:numCache>
                <c:formatCode>General</c:formatCode>
                <c:ptCount val="3"/>
              </c:numCache>
            </c:numRef>
          </c:cat>
          <c:val>
            <c:numRef>
              <c:f>'Sectoral overview'!$E$17:$E$19</c:f>
              <c:numCache>
                <c:formatCode>#,##0</c:formatCode>
                <c:ptCount val="3"/>
                <c:pt idx="0">
                  <c:v>2400000</c:v>
                </c:pt>
                <c:pt idx="1">
                  <c:v>0</c:v>
                </c:pt>
                <c:pt idx="2">
                  <c:v>2400000</c:v>
                </c:pt>
              </c:numCache>
            </c:numRef>
          </c:val>
        </c:ser>
        <c:ser>
          <c:idx val="5"/>
          <c:order val="3"/>
          <c:tx>
            <c:strRef>
              <c:f>'Sectoral overview'!$B$20</c:f>
              <c:strCache>
                <c:ptCount val="1"/>
                <c:pt idx="0">
                  <c:v>Health and Cholera</c:v>
                </c:pt>
              </c:strCache>
            </c:strRef>
          </c:tx>
          <c:spPr>
            <a:solidFill>
              <a:schemeClr val="accent2">
                <a:lumMod val="40000"/>
                <a:lumOff val="60000"/>
              </a:schemeClr>
            </a:solidFill>
          </c:spPr>
          <c:dLbls>
            <c:txPr>
              <a:bodyPr rot="-5400000" vert="horz"/>
              <a:lstStyle/>
              <a:p>
                <a:pPr>
                  <a:defRPr/>
                </a:pPr>
                <a:endParaRPr lang="en-US"/>
              </a:p>
            </c:txPr>
            <c:dLblPos val="ctr"/>
            <c:showVal val="1"/>
          </c:dLbls>
          <c:cat>
            <c:numRef>
              <c:f>'Sectoral overview'!$I$40:$K$40</c:f>
              <c:numCache>
                <c:formatCode>General</c:formatCode>
                <c:ptCount val="3"/>
              </c:numCache>
            </c:numRef>
          </c:cat>
          <c:val>
            <c:numRef>
              <c:f>'Sectoral overview'!$E$20:$E$22</c:f>
              <c:numCache>
                <c:formatCode>#,##0</c:formatCode>
                <c:ptCount val="3"/>
                <c:pt idx="0">
                  <c:v>120752300</c:v>
                </c:pt>
                <c:pt idx="1">
                  <c:v>21330504</c:v>
                </c:pt>
                <c:pt idx="2">
                  <c:v>142082804</c:v>
                </c:pt>
              </c:numCache>
            </c:numRef>
          </c:val>
        </c:ser>
        <c:ser>
          <c:idx val="7"/>
          <c:order val="4"/>
          <c:tx>
            <c:strRef>
              <c:f>'Sectoral overview'!$B$26</c:f>
              <c:strCache>
                <c:ptCount val="1"/>
                <c:pt idx="0">
                  <c:v>Natural Disaster Management</c:v>
                </c:pt>
              </c:strCache>
            </c:strRef>
          </c:tx>
          <c:spPr>
            <a:solidFill>
              <a:srgbClr val="FF0000"/>
            </a:solidFill>
          </c:spPr>
          <c:dLbls>
            <c:txPr>
              <a:bodyPr rot="-5400000" vert="horz"/>
              <a:lstStyle/>
              <a:p>
                <a:pPr>
                  <a:defRPr/>
                </a:pPr>
                <a:endParaRPr lang="en-US"/>
              </a:p>
            </c:txPr>
            <c:dLblPos val="ctr"/>
            <c:showVal val="1"/>
          </c:dLbls>
          <c:cat>
            <c:numRef>
              <c:f>'Sectoral overview'!$I$40:$K$40</c:f>
              <c:numCache>
                <c:formatCode>General</c:formatCode>
                <c:ptCount val="3"/>
              </c:numCache>
            </c:numRef>
          </c:cat>
          <c:val>
            <c:numRef>
              <c:f>'Sectoral overview'!$E$26:$E$28</c:f>
              <c:numCache>
                <c:formatCode>#,##0</c:formatCode>
                <c:ptCount val="3"/>
                <c:pt idx="0">
                  <c:v>72575000</c:v>
                </c:pt>
                <c:pt idx="1">
                  <c:v>19130418</c:v>
                </c:pt>
                <c:pt idx="2">
                  <c:v>91705418</c:v>
                </c:pt>
              </c:numCache>
            </c:numRef>
          </c:val>
        </c:ser>
        <c:ser>
          <c:idx val="12"/>
          <c:order val="5"/>
          <c:tx>
            <c:strRef>
              <c:f>'Sectoral overview'!$B$41</c:f>
              <c:strCache>
                <c:ptCount val="1"/>
                <c:pt idx="0">
                  <c:v>Water/Sanitation</c:v>
                </c:pt>
              </c:strCache>
            </c:strRef>
          </c:tx>
          <c:spPr>
            <a:solidFill>
              <a:schemeClr val="tx2">
                <a:lumMod val="60000"/>
                <a:lumOff val="40000"/>
              </a:schemeClr>
            </a:solidFill>
          </c:spPr>
          <c:dLbls>
            <c:txPr>
              <a:bodyPr rot="-5400000" vert="horz"/>
              <a:lstStyle/>
              <a:p>
                <a:pPr>
                  <a:defRPr/>
                </a:pPr>
                <a:endParaRPr lang="en-US"/>
              </a:p>
            </c:txPr>
            <c:dLblPos val="ctr"/>
            <c:showVal val="1"/>
          </c:dLbls>
          <c:cat>
            <c:numRef>
              <c:f>'Sectoral overview'!$I$40:$K$40</c:f>
              <c:numCache>
                <c:formatCode>General</c:formatCode>
                <c:ptCount val="3"/>
              </c:numCache>
            </c:numRef>
          </c:cat>
          <c:val>
            <c:numRef>
              <c:f>'Sectoral overview'!$E$41:$E$43</c:f>
              <c:numCache>
                <c:formatCode>#,##0</c:formatCode>
                <c:ptCount val="3"/>
                <c:pt idx="0">
                  <c:v>23025000</c:v>
                </c:pt>
                <c:pt idx="1">
                  <c:v>129488250</c:v>
                </c:pt>
                <c:pt idx="2">
                  <c:v>152513250</c:v>
                </c:pt>
              </c:numCache>
            </c:numRef>
          </c:val>
        </c:ser>
        <c:ser>
          <c:idx val="9"/>
          <c:order val="6"/>
          <c:tx>
            <c:strRef>
              <c:f>'Sectoral overview'!$B$32</c:f>
              <c:strCache>
                <c:ptCount val="1"/>
                <c:pt idx="0">
                  <c:v>Public sector governance</c:v>
                </c:pt>
              </c:strCache>
            </c:strRef>
          </c:tx>
          <c:spPr>
            <a:solidFill>
              <a:schemeClr val="accent4">
                <a:lumMod val="40000"/>
                <a:lumOff val="60000"/>
              </a:schemeClr>
            </a:solidFill>
          </c:spPr>
          <c:dLbls>
            <c:txPr>
              <a:bodyPr rot="-5400000" vert="horz"/>
              <a:lstStyle/>
              <a:p>
                <a:pPr>
                  <a:defRPr/>
                </a:pPr>
                <a:endParaRPr lang="en-US"/>
              </a:p>
            </c:txPr>
            <c:dLblPos val="ctr"/>
            <c:showVal val="1"/>
          </c:dLbls>
          <c:cat>
            <c:numRef>
              <c:f>'Sectoral overview'!$I$40:$K$40</c:f>
              <c:numCache>
                <c:formatCode>General</c:formatCode>
                <c:ptCount val="3"/>
              </c:numCache>
            </c:numRef>
          </c:cat>
          <c:val>
            <c:numRef>
              <c:f>'Sectoral overview'!$E$32:$E$34</c:f>
              <c:numCache>
                <c:formatCode>#,##0</c:formatCode>
                <c:ptCount val="3"/>
                <c:pt idx="0">
                  <c:v>72275000</c:v>
                </c:pt>
                <c:pt idx="1">
                  <c:v>73888239</c:v>
                </c:pt>
                <c:pt idx="2">
                  <c:v>146163239</c:v>
                </c:pt>
              </c:numCache>
            </c:numRef>
          </c:val>
        </c:ser>
        <c:ser>
          <c:idx val="2"/>
          <c:order val="7"/>
          <c:tx>
            <c:strRef>
              <c:f>'Sectoral overview'!$B$11</c:f>
              <c:strCache>
                <c:ptCount val="1"/>
                <c:pt idx="0">
                  <c:v>Energy</c:v>
                </c:pt>
              </c:strCache>
            </c:strRef>
          </c:tx>
          <c:spPr>
            <a:solidFill>
              <a:srgbClr val="FFFF00"/>
            </a:solidFill>
          </c:spPr>
          <c:dLbls>
            <c:txPr>
              <a:bodyPr rot="-5400000" vert="horz"/>
              <a:lstStyle/>
              <a:p>
                <a:pPr>
                  <a:defRPr/>
                </a:pPr>
                <a:endParaRPr lang="en-US"/>
              </a:p>
            </c:txPr>
            <c:dLblPos val="ctr"/>
            <c:showVal val="1"/>
          </c:dLbls>
          <c:cat>
            <c:numRef>
              <c:f>'Sectoral overview'!$I$40:$K$40</c:f>
              <c:numCache>
                <c:formatCode>General</c:formatCode>
                <c:ptCount val="3"/>
              </c:numCache>
            </c:numRef>
          </c:cat>
          <c:val>
            <c:numRef>
              <c:f>'Sectoral overview'!$E$11:$E$13</c:f>
              <c:numCache>
                <c:formatCode>#,##0</c:formatCode>
                <c:ptCount val="3"/>
                <c:pt idx="0">
                  <c:v>53100000</c:v>
                </c:pt>
                <c:pt idx="1">
                  <c:v>128451111</c:v>
                </c:pt>
                <c:pt idx="2">
                  <c:v>181551111</c:v>
                </c:pt>
              </c:numCache>
            </c:numRef>
          </c:val>
        </c:ser>
        <c:ser>
          <c:idx val="6"/>
          <c:order val="8"/>
          <c:tx>
            <c:strRef>
              <c:f>'Sectoral overview'!$B$23</c:f>
              <c:strCache>
                <c:ptCount val="1"/>
                <c:pt idx="0">
                  <c:v>Housing and Urban Dev</c:v>
                </c:pt>
              </c:strCache>
            </c:strRef>
          </c:tx>
          <c:spPr>
            <a:solidFill>
              <a:schemeClr val="accent6"/>
            </a:solidFill>
          </c:spPr>
          <c:dLbls>
            <c:txPr>
              <a:bodyPr rot="-5400000" vert="horz"/>
              <a:lstStyle/>
              <a:p>
                <a:pPr>
                  <a:defRPr/>
                </a:pPr>
                <a:endParaRPr lang="en-US"/>
              </a:p>
            </c:txPr>
            <c:dLblPos val="ctr"/>
            <c:showVal val="1"/>
          </c:dLbls>
          <c:cat>
            <c:numRef>
              <c:f>'Sectoral overview'!$I$40:$K$40</c:f>
              <c:numCache>
                <c:formatCode>General</c:formatCode>
                <c:ptCount val="3"/>
              </c:numCache>
            </c:numRef>
          </c:cat>
          <c:val>
            <c:numRef>
              <c:f>'Sectoral overview'!$E$23:$E$25</c:f>
              <c:numCache>
                <c:formatCode>#,##0</c:formatCode>
                <c:ptCount val="3"/>
                <c:pt idx="0">
                  <c:v>64850000</c:v>
                </c:pt>
                <c:pt idx="1">
                  <c:v>99363935</c:v>
                </c:pt>
                <c:pt idx="2">
                  <c:v>164213935</c:v>
                </c:pt>
              </c:numCache>
            </c:numRef>
          </c:val>
        </c:ser>
        <c:ser>
          <c:idx val="3"/>
          <c:order val="9"/>
          <c:tx>
            <c:v>Finance, Trade, Industry</c:v>
          </c:tx>
          <c:spPr>
            <a:solidFill>
              <a:srgbClr val="996633"/>
            </a:solidFill>
            <a:ln>
              <a:solidFill>
                <a:schemeClr val="bg2">
                  <a:lumMod val="50000"/>
                </a:schemeClr>
              </a:solidFill>
            </a:ln>
          </c:spPr>
          <c:dLbls>
            <c:txPr>
              <a:bodyPr rot="-5400000" vert="horz"/>
              <a:lstStyle/>
              <a:p>
                <a:pPr>
                  <a:defRPr/>
                </a:pPr>
                <a:endParaRPr lang="en-US"/>
              </a:p>
            </c:txPr>
            <c:dLblPos val="ctr"/>
            <c:showVal val="1"/>
          </c:dLbls>
          <c:cat>
            <c:numRef>
              <c:f>'Sectoral overview'!$I$40:$K$40</c:f>
              <c:numCache>
                <c:formatCode>General</c:formatCode>
                <c:ptCount val="3"/>
              </c:numCache>
            </c:numRef>
          </c:cat>
          <c:val>
            <c:numRef>
              <c:f>'Sectoral overview'!$E$14:$E$16</c:f>
              <c:numCache>
                <c:formatCode>#,##0</c:formatCode>
                <c:ptCount val="3"/>
                <c:pt idx="0">
                  <c:v>55950000</c:v>
                </c:pt>
                <c:pt idx="1">
                  <c:v>111454875</c:v>
                </c:pt>
                <c:pt idx="2">
                  <c:v>167404875</c:v>
                </c:pt>
              </c:numCache>
            </c:numRef>
          </c:val>
        </c:ser>
        <c:ser>
          <c:idx val="0"/>
          <c:order val="10"/>
          <c:tx>
            <c:v>Agriculture and Rural Development</c:v>
          </c:tx>
          <c:spPr>
            <a:solidFill>
              <a:srgbClr val="4F6228"/>
            </a:solidFill>
          </c:spPr>
          <c:dLbls>
            <c:txPr>
              <a:bodyPr rot="-5400000" vert="horz"/>
              <a:lstStyle/>
              <a:p>
                <a:pPr>
                  <a:defRPr/>
                </a:pPr>
                <a:endParaRPr lang="en-US"/>
              </a:p>
            </c:txPr>
            <c:dLblPos val="ctr"/>
            <c:showVal val="1"/>
          </c:dLbls>
          <c:cat>
            <c:numRef>
              <c:f>'Sectoral overview'!$I$40:$K$40</c:f>
              <c:numCache>
                <c:formatCode>General</c:formatCode>
                <c:ptCount val="3"/>
              </c:numCache>
            </c:numRef>
          </c:cat>
          <c:val>
            <c:numRef>
              <c:f>'Sectoral overview'!$E$5:$E$7</c:f>
              <c:numCache>
                <c:formatCode>#,##0</c:formatCode>
                <c:ptCount val="3"/>
                <c:pt idx="0">
                  <c:v>71500000</c:v>
                </c:pt>
                <c:pt idx="1">
                  <c:v>137334068</c:v>
                </c:pt>
                <c:pt idx="2">
                  <c:v>208834068</c:v>
                </c:pt>
              </c:numCache>
            </c:numRef>
          </c:val>
        </c:ser>
        <c:ser>
          <c:idx val="1"/>
          <c:order val="11"/>
          <c:tx>
            <c:v>Education</c:v>
          </c:tx>
          <c:spPr>
            <a:solidFill>
              <a:schemeClr val="accent3">
                <a:lumMod val="60000"/>
                <a:lumOff val="40000"/>
              </a:schemeClr>
            </a:solidFill>
          </c:spPr>
          <c:dLbls>
            <c:txPr>
              <a:bodyPr rot="-5400000" vert="horz"/>
              <a:lstStyle/>
              <a:p>
                <a:pPr>
                  <a:defRPr/>
                </a:pPr>
                <a:endParaRPr lang="en-US"/>
              </a:p>
            </c:txPr>
            <c:dLblPos val="ctr"/>
            <c:showVal val="1"/>
          </c:dLbls>
          <c:cat>
            <c:numRef>
              <c:f>'Sectoral overview'!$I$40:$K$40</c:f>
              <c:numCache>
                <c:formatCode>General</c:formatCode>
                <c:ptCount val="3"/>
              </c:numCache>
            </c:numRef>
          </c:cat>
          <c:val>
            <c:numRef>
              <c:f>'Sectoral overview'!$E$8:$E$10</c:f>
              <c:numCache>
                <c:formatCode>#,##0</c:formatCode>
                <c:ptCount val="3"/>
                <c:pt idx="0">
                  <c:v>92732500</c:v>
                </c:pt>
                <c:pt idx="1">
                  <c:v>149727983</c:v>
                </c:pt>
                <c:pt idx="2">
                  <c:v>242460483</c:v>
                </c:pt>
              </c:numCache>
            </c:numRef>
          </c:val>
        </c:ser>
        <c:ser>
          <c:idx val="11"/>
          <c:order val="12"/>
          <c:tx>
            <c:strRef>
              <c:f>'Sectoral overview'!$B$38</c:f>
              <c:strCache>
                <c:ptCount val="1"/>
                <c:pt idx="0">
                  <c:v>Transportation</c:v>
                </c:pt>
              </c:strCache>
            </c:strRef>
          </c:tx>
          <c:spPr>
            <a:solidFill>
              <a:schemeClr val="tx1"/>
            </a:solidFill>
          </c:spPr>
          <c:dLbls>
            <c:spPr>
              <a:solidFill>
                <a:schemeClr val="bg1"/>
              </a:solidFill>
            </c:spPr>
            <c:txPr>
              <a:bodyPr rot="-5400000" vert="horz"/>
              <a:lstStyle/>
              <a:p>
                <a:pPr>
                  <a:defRPr/>
                </a:pPr>
                <a:endParaRPr lang="en-US"/>
              </a:p>
            </c:txPr>
            <c:dLblPos val="ctr"/>
            <c:showVal val="1"/>
          </c:dLbls>
          <c:cat>
            <c:numRef>
              <c:f>'Sectoral overview'!$I$40:$K$40</c:f>
              <c:numCache>
                <c:formatCode>General</c:formatCode>
                <c:ptCount val="3"/>
              </c:numCache>
            </c:numRef>
          </c:cat>
          <c:val>
            <c:numRef>
              <c:f>'Sectoral overview'!$E$38:$E$40</c:f>
              <c:numCache>
                <c:formatCode>#,##0</c:formatCode>
                <c:ptCount val="3"/>
                <c:pt idx="0">
                  <c:v>47300000</c:v>
                </c:pt>
                <c:pt idx="1">
                  <c:v>214578155</c:v>
                </c:pt>
                <c:pt idx="2">
                  <c:v>261878155</c:v>
                </c:pt>
              </c:numCache>
            </c:numRef>
          </c:val>
        </c:ser>
        <c:dLbls>
          <c:showVal val="1"/>
        </c:dLbls>
        <c:gapWidth val="75"/>
        <c:overlap val="-25"/>
        <c:axId val="117392128"/>
        <c:axId val="117393664"/>
      </c:barChart>
      <c:catAx>
        <c:axId val="117392128"/>
        <c:scaling>
          <c:orientation val="minMax"/>
        </c:scaling>
        <c:axPos val="b"/>
        <c:numFmt formatCode="General" sourceLinked="1"/>
        <c:majorTickMark val="none"/>
        <c:tickLblPos val="nextTo"/>
        <c:crossAx val="117393664"/>
        <c:crosses val="autoZero"/>
        <c:auto val="1"/>
        <c:lblAlgn val="ctr"/>
        <c:lblOffset val="100"/>
        <c:tickLblSkip val="1"/>
      </c:catAx>
      <c:valAx>
        <c:axId val="117393664"/>
        <c:scaling>
          <c:orientation val="minMax"/>
        </c:scaling>
        <c:axPos val="l"/>
        <c:majorGridlines/>
        <c:numFmt formatCode="#,##0" sourceLinked="1"/>
        <c:majorTickMark val="none"/>
        <c:tickLblPos val="nextTo"/>
        <c:spPr>
          <a:ln w="9525">
            <a:noFill/>
          </a:ln>
        </c:spPr>
        <c:crossAx val="117392128"/>
        <c:crosses val="autoZero"/>
        <c:crossBetween val="between"/>
      </c:valAx>
      <c:spPr>
        <a:noFill/>
        <a:ln w="25400">
          <a:noFill/>
        </a:ln>
      </c:spPr>
    </c:plotArea>
    <c:legend>
      <c:legendPos val="b"/>
      <c:layout/>
    </c:legend>
    <c:plotVisOnly val="1"/>
    <c:dispBlanksAs val="gap"/>
  </c:chart>
  <c:printSettings>
    <c:headerFooter/>
    <c:pageMargins b="0.75000000000000344" l="0.70000000000000062" r="0.70000000000000062" t="0.75000000000000344"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200"/>
              <a:t>Total WB and IDB Commitments</a:t>
            </a:r>
          </a:p>
        </c:rich>
      </c:tx>
      <c:layout>
        <c:manualLayout>
          <c:xMode val="edge"/>
          <c:yMode val="edge"/>
          <c:x val="7.5388876785658698E-2"/>
          <c:y val="0.1755242338479939"/>
        </c:manualLayout>
      </c:layout>
    </c:title>
    <c:view3D>
      <c:rotX val="30"/>
      <c:perspective val="30"/>
    </c:view3D>
    <c:plotArea>
      <c:layout>
        <c:manualLayout>
          <c:layoutTarget val="inner"/>
          <c:xMode val="edge"/>
          <c:yMode val="edge"/>
          <c:x val="0.13051946536325504"/>
          <c:y val="0.25700339059041105"/>
          <c:w val="0.66695714419096819"/>
          <c:h val="0.66126413913563298"/>
        </c:manualLayout>
      </c:layout>
      <c:pie3DChart>
        <c:varyColors val="1"/>
        <c:ser>
          <c:idx val="0"/>
          <c:order val="0"/>
          <c:dPt>
            <c:idx val="0"/>
            <c:spPr>
              <a:solidFill>
                <a:schemeClr val="tx2">
                  <a:lumMod val="40000"/>
                  <a:lumOff val="60000"/>
                </a:schemeClr>
              </a:solidFill>
            </c:spPr>
          </c:dPt>
          <c:dPt>
            <c:idx val="1"/>
            <c:spPr>
              <a:solidFill>
                <a:schemeClr val="accent3">
                  <a:lumMod val="40000"/>
                  <a:lumOff val="60000"/>
                </a:schemeClr>
              </a:solidFill>
            </c:spPr>
          </c:dPt>
          <c:dLbls>
            <c:dLbl>
              <c:idx val="0"/>
              <c:layout>
                <c:manualLayout>
                  <c:x val="-0.16405548152634841"/>
                  <c:y val="6.1110572078964046E-2"/>
                </c:manualLayout>
              </c:layout>
              <c:showPercent val="1"/>
            </c:dLbl>
            <c:dLbl>
              <c:idx val="1"/>
              <c:layout>
                <c:manualLayout>
                  <c:x val="0.18591907934585145"/>
                  <c:y val="-0.11516475724894611"/>
                </c:manualLayout>
              </c:layout>
              <c:showPercent val="1"/>
            </c:dLbl>
            <c:showPercent val="1"/>
            <c:showLeaderLines val="1"/>
          </c:dLbls>
          <c:cat>
            <c:strRef>
              <c:f>'Sectoral overview'!$B$44:$B$45</c:f>
              <c:strCache>
                <c:ptCount val="2"/>
                <c:pt idx="0">
                  <c:v>Total WB</c:v>
                </c:pt>
                <c:pt idx="1">
                  <c:v>Total IDB</c:v>
                </c:pt>
              </c:strCache>
            </c:strRef>
          </c:cat>
          <c:val>
            <c:numRef>
              <c:f>'Sectoral overview'!$E$44:$E$45</c:f>
              <c:numCache>
                <c:formatCode>#,##0</c:formatCode>
                <c:ptCount val="2"/>
                <c:pt idx="0">
                  <c:v>687340000</c:v>
                </c:pt>
                <c:pt idx="1">
                  <c:v>1086740151</c:v>
                </c:pt>
              </c:numCache>
            </c:numRef>
          </c:val>
        </c:ser>
        <c:dLbls>
          <c:showPercent val="1"/>
        </c:dLbls>
      </c:pie3DChart>
    </c:plotArea>
    <c:legend>
      <c:legendPos val="r"/>
      <c:layout>
        <c:manualLayout>
          <c:xMode val="edge"/>
          <c:yMode val="edge"/>
          <c:x val="0.7601702405776356"/>
          <c:y val="0.17960303004829056"/>
          <c:w val="0.21408888612243696"/>
          <c:h val="0.1674343832021003"/>
        </c:manualLayout>
      </c:layout>
      <c:txPr>
        <a:bodyPr/>
        <a:lstStyle/>
        <a:p>
          <a:pPr rtl="0">
            <a:defRPr/>
          </a:pPr>
          <a:endParaRPr lang="en-US"/>
        </a:p>
      </c:txPr>
    </c:legend>
    <c:plotVisOnly val="1"/>
    <c:dispBlanksAs val="zero"/>
  </c:chart>
  <c:printSettings>
    <c:headerFooter/>
    <c:pageMargins b="0.75000000000000167" l="0.70000000000000062" r="0.70000000000000062" t="0.75000000000000167"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10</xdr:col>
      <xdr:colOff>247650</xdr:colOff>
      <xdr:row>0</xdr:row>
      <xdr:rowOff>238125</xdr:rowOff>
    </xdr:from>
    <xdr:to>
      <xdr:col>21</xdr:col>
      <xdr:colOff>85725</xdr:colOff>
      <xdr:row>22</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611</xdr:row>
      <xdr:rowOff>0</xdr:rowOff>
    </xdr:from>
    <xdr:to>
      <xdr:col>6</xdr:col>
      <xdr:colOff>1009650</xdr:colOff>
      <xdr:row>611</xdr:row>
      <xdr:rowOff>9525</xdr:rowOff>
    </xdr:to>
    <xdr:pic>
      <xdr:nvPicPr>
        <xdr:cNvPr id="2" name="Picture 1" descr="line_gray"/>
        <xdr:cNvPicPr>
          <a:picLocks noChangeAspect="1" noChangeArrowheads="1"/>
        </xdr:cNvPicPr>
      </xdr:nvPicPr>
      <xdr:blipFill>
        <a:blip xmlns:r="http://schemas.openxmlformats.org/officeDocument/2006/relationships" r:embed="rId1"/>
        <a:srcRect/>
        <a:stretch>
          <a:fillRect/>
        </a:stretch>
      </xdr:blipFill>
      <xdr:spPr bwMode="auto">
        <a:xfrm>
          <a:off x="1219200" y="98936175"/>
          <a:ext cx="3048000" cy="9525"/>
        </a:xfrm>
        <a:prstGeom prst="rect">
          <a:avLst/>
        </a:prstGeom>
        <a:noFill/>
        <a:ln w="9525">
          <a:noFill/>
          <a:miter lim="800000"/>
          <a:headEnd/>
          <a:tailEnd/>
        </a:ln>
      </xdr:spPr>
    </xdr:pic>
    <xdr:clientData/>
  </xdr:twoCellAnchor>
  <xdr:twoCellAnchor editAs="oneCell">
    <xdr:from>
      <xdr:col>2</xdr:col>
      <xdr:colOff>0</xdr:colOff>
      <xdr:row>643</xdr:row>
      <xdr:rowOff>0</xdr:rowOff>
    </xdr:from>
    <xdr:to>
      <xdr:col>6</xdr:col>
      <xdr:colOff>1009650</xdr:colOff>
      <xdr:row>643</xdr:row>
      <xdr:rowOff>9525</xdr:rowOff>
    </xdr:to>
    <xdr:pic>
      <xdr:nvPicPr>
        <xdr:cNvPr id="3" name="Picture 2" descr="line_gray"/>
        <xdr:cNvPicPr>
          <a:picLocks noChangeAspect="1" noChangeArrowheads="1"/>
        </xdr:cNvPicPr>
      </xdr:nvPicPr>
      <xdr:blipFill>
        <a:blip xmlns:r="http://schemas.openxmlformats.org/officeDocument/2006/relationships" r:embed="rId1"/>
        <a:srcRect/>
        <a:stretch>
          <a:fillRect/>
        </a:stretch>
      </xdr:blipFill>
      <xdr:spPr bwMode="auto">
        <a:xfrm>
          <a:off x="1219200" y="104117775"/>
          <a:ext cx="3048000" cy="95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127000</xdr:colOff>
      <xdr:row>0</xdr:row>
      <xdr:rowOff>133350</xdr:rowOff>
    </xdr:from>
    <xdr:to>
      <xdr:col>25</xdr:col>
      <xdr:colOff>69850</xdr:colOff>
      <xdr:row>35</xdr:row>
      <xdr:rowOff>114300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368301</xdr:colOff>
      <xdr:row>36</xdr:row>
      <xdr:rowOff>114300</xdr:rowOff>
    </xdr:from>
    <xdr:to>
      <xdr:col>12</xdr:col>
      <xdr:colOff>533401</xdr:colOff>
      <xdr:row>47</xdr:row>
      <xdr:rowOff>152400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0.68816</cdr:x>
      <cdr:y>0.2102</cdr:y>
    </cdr:from>
    <cdr:to>
      <cdr:x>0.74766</cdr:x>
      <cdr:y>0.24176</cdr:y>
    </cdr:to>
    <cdr:sp macro="" textlink="">
      <cdr:nvSpPr>
        <cdr:cNvPr id="9" name="TextBox 8"/>
        <cdr:cNvSpPr txBox="1"/>
      </cdr:nvSpPr>
      <cdr:spPr>
        <a:xfrm xmlns:a="http://schemas.openxmlformats.org/drawingml/2006/main">
          <a:off x="7931176" y="1990109"/>
          <a:ext cx="685752" cy="2988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400" b="1"/>
            <a:t>Total</a:t>
          </a:r>
        </a:p>
      </cdr:txBody>
    </cdr:sp>
  </cdr:relSizeAnchor>
  <cdr:relSizeAnchor xmlns:cdr="http://schemas.openxmlformats.org/drawingml/2006/chartDrawing">
    <cdr:from>
      <cdr:x>0.48237</cdr:x>
      <cdr:y>0.27185</cdr:y>
    </cdr:from>
    <cdr:to>
      <cdr:x>0.54187</cdr:x>
      <cdr:y>0.3034</cdr:y>
    </cdr:to>
    <cdr:sp macro="" textlink="">
      <cdr:nvSpPr>
        <cdr:cNvPr id="10" name="TextBox 1"/>
        <cdr:cNvSpPr txBox="1"/>
      </cdr:nvSpPr>
      <cdr:spPr>
        <a:xfrm xmlns:a="http://schemas.openxmlformats.org/drawingml/2006/main">
          <a:off x="5559451" y="2573792"/>
          <a:ext cx="685752" cy="2987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US" sz="1400" b="1"/>
            <a:t>IDB</a:t>
          </a:r>
        </a:p>
        <a:p xmlns:a="http://schemas.openxmlformats.org/drawingml/2006/main">
          <a:pPr algn="l"/>
          <a:endParaRPr lang="en-US" sz="1400" b="1"/>
        </a:p>
      </cdr:txBody>
    </cdr:sp>
  </cdr:relSizeAnchor>
  <cdr:relSizeAnchor xmlns:cdr="http://schemas.openxmlformats.org/drawingml/2006/chartDrawing">
    <cdr:from>
      <cdr:x>0.20303</cdr:x>
      <cdr:y>0.33303</cdr:y>
    </cdr:from>
    <cdr:to>
      <cdr:x>0.29669</cdr:x>
      <cdr:y>0.36393</cdr:y>
    </cdr:to>
    <cdr:sp macro="" textlink="">
      <cdr:nvSpPr>
        <cdr:cNvPr id="11" name="TextBox 1"/>
        <cdr:cNvSpPr txBox="1"/>
      </cdr:nvSpPr>
      <cdr:spPr>
        <a:xfrm xmlns:a="http://schemas.openxmlformats.org/drawingml/2006/main">
          <a:off x="2340001" y="3153059"/>
          <a:ext cx="1079455" cy="29255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400" b="1"/>
            <a:t>World Bank</a:t>
          </a:r>
        </a:p>
        <a:p xmlns:a="http://schemas.openxmlformats.org/drawingml/2006/main">
          <a:endParaRPr lang="en-US" sz="1400" b="1"/>
        </a:p>
      </cdr:txBody>
    </cdr:sp>
  </cdr:relSizeAnchor>
</c:userShapes>
</file>

<file path=xl/drawings/drawing5.xml><?xml version="1.0" encoding="utf-8"?>
<c:userShapes xmlns:c="http://schemas.openxmlformats.org/drawingml/2006/chart">
  <cdr:relSizeAnchor xmlns:cdr="http://schemas.openxmlformats.org/drawingml/2006/chartDrawing">
    <cdr:from>
      <cdr:x>0.1375</cdr:x>
      <cdr:y>0.43737</cdr:y>
    </cdr:from>
    <cdr:to>
      <cdr:x>0.4249</cdr:x>
      <cdr:y>0.50534</cdr:y>
    </cdr:to>
    <cdr:sp macro="" textlink="">
      <cdr:nvSpPr>
        <cdr:cNvPr id="2" name="TextBox 1"/>
        <cdr:cNvSpPr txBox="1"/>
      </cdr:nvSpPr>
      <cdr:spPr>
        <a:xfrm xmlns:a="http://schemas.openxmlformats.org/drawingml/2006/main">
          <a:off x="441801" y="1170623"/>
          <a:ext cx="923448" cy="1819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t>991,033,845</a:t>
          </a:r>
        </a:p>
        <a:p xmlns:a="http://schemas.openxmlformats.org/drawingml/2006/main">
          <a:endParaRPr lang="en-US" sz="1000"/>
        </a:p>
        <a:p xmlns:a="http://schemas.openxmlformats.org/drawingml/2006/main">
          <a:endParaRPr lang="en-US" sz="1000"/>
        </a:p>
      </cdr:txBody>
    </cdr:sp>
  </cdr:relSizeAnchor>
  <cdr:relSizeAnchor xmlns:cdr="http://schemas.openxmlformats.org/drawingml/2006/chartDrawing">
    <cdr:from>
      <cdr:x>0.44682</cdr:x>
      <cdr:y>0.3589</cdr:y>
    </cdr:from>
    <cdr:to>
      <cdr:x>0.75099</cdr:x>
      <cdr:y>0.42705</cdr:y>
    </cdr:to>
    <cdr:sp macro="" textlink="">
      <cdr:nvSpPr>
        <cdr:cNvPr id="3" name="TextBox 2"/>
        <cdr:cNvSpPr txBox="1"/>
      </cdr:nvSpPr>
      <cdr:spPr>
        <a:xfrm xmlns:a="http://schemas.openxmlformats.org/drawingml/2006/main">
          <a:off x="1435662" y="960609"/>
          <a:ext cx="977337" cy="18239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t>557,340,000</a:t>
          </a:r>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hyperlink" Target="http://www.worldbank.org/projects/P126744/relaunching-agriculture?lang=en" TargetMode="External"/><Relationship Id="rId13" Type="http://schemas.openxmlformats.org/officeDocument/2006/relationships/hyperlink" Target="http://www.worldbank.org/projects/P114174/haiti-education-all-fast-track-initiative-catalytic-fund?lang=en" TargetMode="External"/><Relationship Id="rId18" Type="http://schemas.openxmlformats.org/officeDocument/2006/relationships/hyperlink" Target="http://www.worldbank.org/projects/P127203/rebuilding-energy-infrastructure-access?lang=en" TargetMode="External"/><Relationship Id="rId3" Type="http://schemas.openxmlformats.org/officeDocument/2006/relationships/hyperlink" Target="http://www.worldbank.org/projects/P121391/haiti-post-disaster-partial-credit-guarantee-program-support-project?lang=en" TargetMode="External"/><Relationship Id="rId21" Type="http://schemas.openxmlformats.org/officeDocument/2006/relationships/hyperlink" Target="http://www.worldbank.org/projects/P127208/economic-reconstruction-growth-development-policy-credit?lang=en" TargetMode="External"/><Relationship Id="rId7" Type="http://schemas.openxmlformats.org/officeDocument/2006/relationships/hyperlink" Target="http://www.worldbank.org/projects/P125805/port-au-prince-neighborhood-housing-reconstruction?lang=en" TargetMode="External"/><Relationship Id="rId12" Type="http://schemas.openxmlformats.org/officeDocument/2006/relationships/hyperlink" Target="http://www.worldbank.org/projects/P121690/household-development-agent-pilot?lang=en" TargetMode="External"/><Relationship Id="rId17" Type="http://schemas.openxmlformats.org/officeDocument/2006/relationships/hyperlink" Target="http://www.worldbank.org/projects/P130749/af-infrastructure-institutions-emergency-recovery?lang=en" TargetMode="External"/><Relationship Id="rId2" Type="http://schemas.openxmlformats.org/officeDocument/2006/relationships/hyperlink" Target="http://www.worldbank.org/projects/P120895/infrastructure-institutions-emergency-recovery?lang=en" TargetMode="External"/><Relationship Id="rId16" Type="http://schemas.openxmlformats.org/officeDocument/2006/relationships/hyperlink" Target="http://www-wds.worldbank.org/external/default/WDSContentServer/WDSP/LCR/2012/02/21/857816B58013C0CE852579AB00601735/1_0/Rendered/PDF/P1141740ISR0Di021201201329845373868.pdf" TargetMode="External"/><Relationship Id="rId20" Type="http://schemas.openxmlformats.org/officeDocument/2006/relationships/hyperlink" Target="http://www.worldbank.org/projects/P123706/ensuring-health-nutrition-social-services-vulnerable?lang=en" TargetMode="External"/><Relationship Id="rId1" Type="http://schemas.openxmlformats.org/officeDocument/2006/relationships/hyperlink" Target="http://www.worldbank.org/projects/P121193/education-all-project-additional-financing?lang=en" TargetMode="External"/><Relationship Id="rId6" Type="http://schemas.openxmlformats.org/officeDocument/2006/relationships/hyperlink" Target="http://www.worldbank.org/projects/P123205/jsdf-grant-emergency-community-cash-work-project?lang=en" TargetMode="External"/><Relationship Id="rId11" Type="http://schemas.openxmlformats.org/officeDocument/2006/relationships/hyperlink" Target="http://www.worldbank.org/projects/P120914/emergency-program-solar-power-generation-lighting-haiti-consequence-earthquake-port-au-prince?lang=en" TargetMode="External"/><Relationship Id="rId5" Type="http://schemas.openxmlformats.org/officeDocument/2006/relationships/hyperlink" Target="http://web.worldbank.org/external/projects/main?pagePK=64283627&amp;piPK=73230&amp;theSitePK=338165&amp;menuPK=338213&amp;Projectid=P125150" TargetMode="External"/><Relationship Id="rId15" Type="http://schemas.openxmlformats.org/officeDocument/2006/relationships/hyperlink" Target="http://www.worldbank.org/projects/P121833/housing-reconstruction-urban-community-driven-development-additional-financing?lang=en" TargetMode="External"/><Relationship Id="rId10" Type="http://schemas.openxmlformats.org/officeDocument/2006/relationships/hyperlink" Target="http://www.worldbank.org/projects/P126346/disaster-risk-management-reconstruction?lang=en" TargetMode="External"/><Relationship Id="rId19" Type="http://schemas.openxmlformats.org/officeDocument/2006/relationships/hyperlink" Target="http://www.worldbank.org/projects/P118139/rural-community-driven-development-additional-financing-ii?lang=en" TargetMode="External"/><Relationship Id="rId4" Type="http://schemas.openxmlformats.org/officeDocument/2006/relationships/hyperlink" Target="http://www.worldbank.org/projects/P120110/cholera-emergency-response-project?lang=en" TargetMode="External"/><Relationship Id="rId9" Type="http://schemas.openxmlformats.org/officeDocument/2006/relationships/hyperlink" Target="http://www.worldbank.org/projects/P124134/education-all-project-support-second-phase-education-all-program?lang=en" TargetMode="External"/><Relationship Id="rId14" Type="http://schemas.openxmlformats.org/officeDocument/2006/relationships/hyperlink" Target="http://www.worldbank.org/projects/P118239/emergency-development-policy-operation?lang=en" TargetMode="External"/><Relationship Id="rId22"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hyperlink" Target="http://www.iadb.org/projects/project.cfm?id=HA-T1119&amp;lang=en" TargetMode="External"/><Relationship Id="rId21" Type="http://schemas.openxmlformats.org/officeDocument/2006/relationships/hyperlink" Target="http://www.iadb.org/en/projects/project,1303.html?id=HA-X1026" TargetMode="External"/><Relationship Id="rId42" Type="http://schemas.openxmlformats.org/officeDocument/2006/relationships/hyperlink" Target="http://www.iadb.org/en/projects/project,1303.html?id=HA-X1018" TargetMode="External"/><Relationship Id="rId63" Type="http://schemas.openxmlformats.org/officeDocument/2006/relationships/hyperlink" Target="http://www.iadb.org/en/projects/project,1303.html?id=HA-L1046" TargetMode="External"/><Relationship Id="rId84" Type="http://schemas.openxmlformats.org/officeDocument/2006/relationships/hyperlink" Target="http://www.iadb.org/en/projects/project,1303.html?id=HA-L1009" TargetMode="External"/><Relationship Id="rId138" Type="http://schemas.openxmlformats.org/officeDocument/2006/relationships/hyperlink" Target="http://www5.iadb.org/idbppi/aspx/ppProcurement.aspx?planguage=ENGLISH" TargetMode="External"/><Relationship Id="rId159" Type="http://schemas.openxmlformats.org/officeDocument/2006/relationships/hyperlink" Target="http://www5.iadb.org/idbppi/aspx/ppProcurement.aspx" TargetMode="External"/><Relationship Id="rId170" Type="http://schemas.openxmlformats.org/officeDocument/2006/relationships/hyperlink" Target="http://www5.iadb.org/idbppi/aspx/ppProcurement.aspx" TargetMode="External"/><Relationship Id="rId191" Type="http://schemas.openxmlformats.org/officeDocument/2006/relationships/hyperlink" Target="http://www5.iadb.org/idbppi/aspx/ppProcurement.aspx" TargetMode="External"/><Relationship Id="rId205" Type="http://schemas.openxmlformats.org/officeDocument/2006/relationships/hyperlink" Target="http://www5.iadb.org/idbppi/aspx/ppProcurement.aspx" TargetMode="External"/><Relationship Id="rId226" Type="http://schemas.openxmlformats.org/officeDocument/2006/relationships/hyperlink" Target="http://www.iadb.org/en/projects/project-description-title,1303.html?id=HA-L1069" TargetMode="External"/><Relationship Id="rId107" Type="http://schemas.openxmlformats.org/officeDocument/2006/relationships/hyperlink" Target="http://www.iadb.org/en/projects/project,1303.html?id=HA-X1027" TargetMode="External"/><Relationship Id="rId11" Type="http://schemas.openxmlformats.org/officeDocument/2006/relationships/hyperlink" Target="http://www.iadb.org/en/projects/project,1303.html?id=HA-T1140" TargetMode="External"/><Relationship Id="rId32" Type="http://schemas.openxmlformats.org/officeDocument/2006/relationships/hyperlink" Target="http://www.iadb.org/en/projects/project,1303.html?id=HA-X1020" TargetMode="External"/><Relationship Id="rId53" Type="http://schemas.openxmlformats.org/officeDocument/2006/relationships/hyperlink" Target="http://www.iadb.org/en/projects/project,1303.html?id=HA-M1032" TargetMode="External"/><Relationship Id="rId74" Type="http://schemas.openxmlformats.org/officeDocument/2006/relationships/hyperlink" Target="http://www.iadb.org/en/projects/project,1303.html?id=HA-L1018" TargetMode="External"/><Relationship Id="rId128" Type="http://schemas.openxmlformats.org/officeDocument/2006/relationships/hyperlink" Target="http://www5.iadb.org/idbppi/aspx/ppProcurement.aspx?planguage=ENGLISH" TargetMode="External"/><Relationship Id="rId149" Type="http://schemas.openxmlformats.org/officeDocument/2006/relationships/hyperlink" Target="http://www5.iadb.org/idbppi/aspx/ppProcurement.aspx?planguage=ENGLISH" TargetMode="External"/><Relationship Id="rId5" Type="http://schemas.openxmlformats.org/officeDocument/2006/relationships/hyperlink" Target="http://www.iadb.org/en/projects/project-description-title,1303.html?id=HA-M1047" TargetMode="External"/><Relationship Id="rId95" Type="http://schemas.openxmlformats.org/officeDocument/2006/relationships/hyperlink" Target="http://www.iadb.org/en/projects/project,1303.html?id=HA-S1010" TargetMode="External"/><Relationship Id="rId160" Type="http://schemas.openxmlformats.org/officeDocument/2006/relationships/hyperlink" Target="http://www5.iadb.org/idbppi/aspx/ppProcurement.aspx" TargetMode="External"/><Relationship Id="rId181" Type="http://schemas.openxmlformats.org/officeDocument/2006/relationships/hyperlink" Target="http://www5.iadb.org/idbppi/aspx/ppProcurement.aspx" TargetMode="External"/><Relationship Id="rId216" Type="http://schemas.openxmlformats.org/officeDocument/2006/relationships/hyperlink" Target="http://www5.iadb.org/idbppi/aspx/ppProcurement.aspx" TargetMode="External"/><Relationship Id="rId237" Type="http://schemas.openxmlformats.org/officeDocument/2006/relationships/hyperlink" Target="http://www.iadb.org/en/projects/project-description-title,1303.html?id=HA-G1027" TargetMode="External"/><Relationship Id="rId22" Type="http://schemas.openxmlformats.org/officeDocument/2006/relationships/hyperlink" Target="http://www.iadb.org/en/projects/project,1303.html?id=HA-M1038" TargetMode="External"/><Relationship Id="rId43" Type="http://schemas.openxmlformats.org/officeDocument/2006/relationships/hyperlink" Target="http://www.iadb.org/en/projects/project,1303.html?id=HA-M1026" TargetMode="External"/><Relationship Id="rId64" Type="http://schemas.openxmlformats.org/officeDocument/2006/relationships/hyperlink" Target="http://www.iadb.org/en/projects/project,1303.html?id=HA-L1044" TargetMode="External"/><Relationship Id="rId118" Type="http://schemas.openxmlformats.org/officeDocument/2006/relationships/hyperlink" Target="http://www.iadb.org/projects/project.cfm?id=HA-G1013&amp;lang=en" TargetMode="External"/><Relationship Id="rId139" Type="http://schemas.openxmlformats.org/officeDocument/2006/relationships/hyperlink" Target="http://www5.iadb.org/idbppi/aspx/ppProcurement.aspx?planguage=ENGLISH" TargetMode="External"/><Relationship Id="rId80" Type="http://schemas.openxmlformats.org/officeDocument/2006/relationships/hyperlink" Target="http://www.iadb.org/en/projects/project,1303.html?id=HA0045" TargetMode="External"/><Relationship Id="rId85" Type="http://schemas.openxmlformats.org/officeDocument/2006/relationships/hyperlink" Target="http://www.iadb.org/en/projects/operation,1437.html?id=2381/GR-HA" TargetMode="External"/><Relationship Id="rId150" Type="http://schemas.openxmlformats.org/officeDocument/2006/relationships/hyperlink" Target="http://www5.iadb.org/idbppi/aspx/ppProcurement.aspx" TargetMode="External"/><Relationship Id="rId155" Type="http://schemas.openxmlformats.org/officeDocument/2006/relationships/hyperlink" Target="http://www5.iadb.org/idbppi/aspx/ppProcurement.aspx" TargetMode="External"/><Relationship Id="rId171" Type="http://schemas.openxmlformats.org/officeDocument/2006/relationships/hyperlink" Target="http://www5.iadb.org/idbppi/aspx/ppProcurement.aspx" TargetMode="External"/><Relationship Id="rId176" Type="http://schemas.openxmlformats.org/officeDocument/2006/relationships/hyperlink" Target="http://www5.iadb.org/idbppi/aspx/ppProcurement.aspx" TargetMode="External"/><Relationship Id="rId192" Type="http://schemas.openxmlformats.org/officeDocument/2006/relationships/hyperlink" Target="http://www5.iadb.org/idbppi/aspx/ppProcurement.aspx" TargetMode="External"/><Relationship Id="rId197" Type="http://schemas.openxmlformats.org/officeDocument/2006/relationships/hyperlink" Target="http://www5.iadb.org/idbppi/aspx/ppProcurement.aspx" TargetMode="External"/><Relationship Id="rId206" Type="http://schemas.openxmlformats.org/officeDocument/2006/relationships/hyperlink" Target="http://www5.iadb.org/idbppi/aspx/ppProcurement.aspx" TargetMode="External"/><Relationship Id="rId227" Type="http://schemas.openxmlformats.org/officeDocument/2006/relationships/hyperlink" Target="http://www.iadb.org/en/projects/project-description-title,1303.html?id=HA-T1179" TargetMode="External"/><Relationship Id="rId201" Type="http://schemas.openxmlformats.org/officeDocument/2006/relationships/hyperlink" Target="http://www5.iadb.org/idbppi/aspx/ppProcurement.aspx" TargetMode="External"/><Relationship Id="rId222" Type="http://schemas.openxmlformats.org/officeDocument/2006/relationships/hyperlink" Target="http://www.iadb.org/en/projects/project-description-title,1303.html?id=HA-L1086" TargetMode="External"/><Relationship Id="rId12" Type="http://schemas.openxmlformats.org/officeDocument/2006/relationships/hyperlink" Target="http://www.iadb.org/en/projects/project,1303.html?id=HA-L1065" TargetMode="External"/><Relationship Id="rId17" Type="http://schemas.openxmlformats.org/officeDocument/2006/relationships/hyperlink" Target="http://www.iadb.org/en/projects/project,1303.html?id=HA-G1025" TargetMode="External"/><Relationship Id="rId33" Type="http://schemas.openxmlformats.org/officeDocument/2006/relationships/hyperlink" Target="http://www.iadb.org/en/projects/project,1303.html?id=HA-G1007" TargetMode="External"/><Relationship Id="rId38" Type="http://schemas.openxmlformats.org/officeDocument/2006/relationships/hyperlink" Target="http://www.iadb.org/en/projects/project,1303.html?id=HA-G1010" TargetMode="External"/><Relationship Id="rId59" Type="http://schemas.openxmlformats.org/officeDocument/2006/relationships/hyperlink" Target="http://www.iadb.org/en/projects/project,1303.html?id=HA-T1103" TargetMode="External"/><Relationship Id="rId103" Type="http://schemas.openxmlformats.org/officeDocument/2006/relationships/hyperlink" Target="http://www.iadb.org/en/projects/project,1303.html?id=HA-M1030" TargetMode="External"/><Relationship Id="rId108" Type="http://schemas.openxmlformats.org/officeDocument/2006/relationships/hyperlink" Target="http://www.iadb.org/en/projects/project,1303.html?id=HA-L1059" TargetMode="External"/><Relationship Id="rId124" Type="http://schemas.openxmlformats.org/officeDocument/2006/relationships/hyperlink" Target="http://www.iadb.org/en/projects/project,1303.html?id=HA-M1043" TargetMode="External"/><Relationship Id="rId129" Type="http://schemas.openxmlformats.org/officeDocument/2006/relationships/hyperlink" Target="http://www5.iadb.org/idbppi/aspx/ppProcurement.aspx?planguage=ENGLISH" TargetMode="External"/><Relationship Id="rId54" Type="http://schemas.openxmlformats.org/officeDocument/2006/relationships/hyperlink" Target="http://www.iadb.org/en/projects/project,1303.html?id=HA-L1048" TargetMode="External"/><Relationship Id="rId70" Type="http://schemas.openxmlformats.org/officeDocument/2006/relationships/hyperlink" Target="http://www.iadb.org/en/projects/project,1303.html?id=HA-T1077" TargetMode="External"/><Relationship Id="rId75" Type="http://schemas.openxmlformats.org/officeDocument/2006/relationships/hyperlink" Target="http://www.iadb.org/en/projects/project,1303.html?id=HA-L1007" TargetMode="External"/><Relationship Id="rId91" Type="http://schemas.openxmlformats.org/officeDocument/2006/relationships/hyperlink" Target="http://www.iadb.org/en/projects/project,1303.html?id=HA-T1138" TargetMode="External"/><Relationship Id="rId96" Type="http://schemas.openxmlformats.org/officeDocument/2006/relationships/hyperlink" Target="http://www.iadb.org/en/projects/project,1303.html?id=HA-S1011" TargetMode="External"/><Relationship Id="rId140" Type="http://schemas.openxmlformats.org/officeDocument/2006/relationships/hyperlink" Target="http://www5.iadb.org/idbppi/aspx/ppProcurement.aspx?planguage=ENGLISH" TargetMode="External"/><Relationship Id="rId145" Type="http://schemas.openxmlformats.org/officeDocument/2006/relationships/hyperlink" Target="http://www5.iadb.org/idbppi/aspx/ppProcurement.aspx?planguage=ENGLISH" TargetMode="External"/><Relationship Id="rId161" Type="http://schemas.openxmlformats.org/officeDocument/2006/relationships/hyperlink" Target="http://www5.iadb.org/idbppi/aspx/ppProcurement.aspx" TargetMode="External"/><Relationship Id="rId166" Type="http://schemas.openxmlformats.org/officeDocument/2006/relationships/hyperlink" Target="http://www5.iadb.org/idbppi/aspx/ppProcurement.aspx" TargetMode="External"/><Relationship Id="rId182" Type="http://schemas.openxmlformats.org/officeDocument/2006/relationships/hyperlink" Target="http://www5.iadb.org/idbppi/aspx/ppProcurement.aspx" TargetMode="External"/><Relationship Id="rId187" Type="http://schemas.openxmlformats.org/officeDocument/2006/relationships/hyperlink" Target="http://www5.iadb.org/idbppi/aspx/ppProcurement.aspx" TargetMode="External"/><Relationship Id="rId217" Type="http://schemas.openxmlformats.org/officeDocument/2006/relationships/hyperlink" Target="http://www5.iadb.org/idbppi/aspx/ppProcurement.aspx" TargetMode="External"/><Relationship Id="rId1" Type="http://schemas.openxmlformats.org/officeDocument/2006/relationships/hyperlink" Target="http://www.iadb.org/en/projects/project-description-title,1303.html?id=HA-T1163" TargetMode="External"/><Relationship Id="rId6" Type="http://schemas.openxmlformats.org/officeDocument/2006/relationships/hyperlink" Target="http://www.iadb.org/en/projects/project,1303.html?id=HA-T1089" TargetMode="External"/><Relationship Id="rId212" Type="http://schemas.openxmlformats.org/officeDocument/2006/relationships/hyperlink" Target="http://www5.iadb.org/idbppi/aspx/ppProcurement.aspx" TargetMode="External"/><Relationship Id="rId233" Type="http://schemas.openxmlformats.org/officeDocument/2006/relationships/hyperlink" Target="http://www.iadb.org/en/projects/project-description-title,1303.html?id=HA-T1182" TargetMode="External"/><Relationship Id="rId238" Type="http://schemas.openxmlformats.org/officeDocument/2006/relationships/hyperlink" Target="http://www.iadb.org/en/projects/project-description-title,1303.html?id=HA-G1023" TargetMode="External"/><Relationship Id="rId23" Type="http://schemas.openxmlformats.org/officeDocument/2006/relationships/hyperlink" Target="http://www.iadb.org/en/projects/project,1303.html?id=HA-G1024" TargetMode="External"/><Relationship Id="rId28" Type="http://schemas.openxmlformats.org/officeDocument/2006/relationships/hyperlink" Target="http://www.iadb.org/en/projects/project,1303.html?id=HA-M1042" TargetMode="External"/><Relationship Id="rId49" Type="http://schemas.openxmlformats.org/officeDocument/2006/relationships/hyperlink" Target="http://www.iadb.org/en/projects/project,1303.html?id=HA-G1015" TargetMode="External"/><Relationship Id="rId114" Type="http://schemas.openxmlformats.org/officeDocument/2006/relationships/hyperlink" Target="http://www.iadb.org/en/projects/project,1303.html?id=HA-T1150" TargetMode="External"/><Relationship Id="rId119" Type="http://schemas.openxmlformats.org/officeDocument/2006/relationships/hyperlink" Target="http://www.iadb.org/en/projects/project,1303.html?id=HA-T1151" TargetMode="External"/><Relationship Id="rId44" Type="http://schemas.openxmlformats.org/officeDocument/2006/relationships/hyperlink" Target="http://www.iadb.org/en/projects/project,1303.html?id=HA-G1009" TargetMode="External"/><Relationship Id="rId60" Type="http://schemas.openxmlformats.org/officeDocument/2006/relationships/hyperlink" Target="http://www.iadb.org/en/projects/project,1303.html?id=HA-T1131" TargetMode="External"/><Relationship Id="rId65" Type="http://schemas.openxmlformats.org/officeDocument/2006/relationships/hyperlink" Target="http://www.iadb.org/en/projects/project,1303.html?id=HA-X1021" TargetMode="External"/><Relationship Id="rId81" Type="http://schemas.openxmlformats.org/officeDocument/2006/relationships/hyperlink" Target="http://www.iadb.org/en/projects/project,1303.html?id=HA-L1005" TargetMode="External"/><Relationship Id="rId86" Type="http://schemas.openxmlformats.org/officeDocument/2006/relationships/hyperlink" Target="http://www.iadb.org/en/projects/project,1303.html?id=HA0038" TargetMode="External"/><Relationship Id="rId130" Type="http://schemas.openxmlformats.org/officeDocument/2006/relationships/hyperlink" Target="http://www5.iadb.org/idbppi/aspx/ppProcurement.aspx?planguage=ENGLISH" TargetMode="External"/><Relationship Id="rId135" Type="http://schemas.openxmlformats.org/officeDocument/2006/relationships/hyperlink" Target="http://www5.iadb.org/idbppi/aspx/ppProcurement.aspx?planguage=ENGLISH" TargetMode="External"/><Relationship Id="rId151" Type="http://schemas.openxmlformats.org/officeDocument/2006/relationships/hyperlink" Target="http://www5.iadb.org/idbppi/aspx/ppProcurement.aspx" TargetMode="External"/><Relationship Id="rId156" Type="http://schemas.openxmlformats.org/officeDocument/2006/relationships/hyperlink" Target="http://www5.iadb.org/idbppi/aspx/ppProcurement.aspx" TargetMode="External"/><Relationship Id="rId177" Type="http://schemas.openxmlformats.org/officeDocument/2006/relationships/hyperlink" Target="http://www5.iadb.org/idbppi/aspx/ppProcurement.aspx" TargetMode="External"/><Relationship Id="rId198" Type="http://schemas.openxmlformats.org/officeDocument/2006/relationships/hyperlink" Target="http://www5.iadb.org/idbppi/aspx/ppProcurement.aspx" TargetMode="External"/><Relationship Id="rId172" Type="http://schemas.openxmlformats.org/officeDocument/2006/relationships/hyperlink" Target="http://www5.iadb.org/idbppi/aspx/ppProcurement.aspx" TargetMode="External"/><Relationship Id="rId193" Type="http://schemas.openxmlformats.org/officeDocument/2006/relationships/hyperlink" Target="http://www5.iadb.org/idbppi/aspx/ppProcurement.aspx" TargetMode="External"/><Relationship Id="rId202" Type="http://schemas.openxmlformats.org/officeDocument/2006/relationships/hyperlink" Target="http://www5.iadb.org/idbppi/aspx/ppProcurement.aspx" TargetMode="External"/><Relationship Id="rId207" Type="http://schemas.openxmlformats.org/officeDocument/2006/relationships/hyperlink" Target="http://www5.iadb.org/idbppi/aspx/ppProcurement.aspx" TargetMode="External"/><Relationship Id="rId223" Type="http://schemas.openxmlformats.org/officeDocument/2006/relationships/hyperlink" Target="http://www.iadb.org/en/projects/project-description-title,1303.html?id=HA-T1184" TargetMode="External"/><Relationship Id="rId228" Type="http://schemas.openxmlformats.org/officeDocument/2006/relationships/hyperlink" Target="http://www.iadb.org/en/projects/project-description-title,1303.html?id=HA-T1181" TargetMode="External"/><Relationship Id="rId13" Type="http://schemas.openxmlformats.org/officeDocument/2006/relationships/hyperlink" Target="http://www.iadb.org/en/projects/project,1303.html?id=HA-L1055" TargetMode="External"/><Relationship Id="rId18" Type="http://schemas.openxmlformats.org/officeDocument/2006/relationships/hyperlink" Target="http://www.iadb.org/en/projects/project,1303.html?id=HA-T1134" TargetMode="External"/><Relationship Id="rId39" Type="http://schemas.openxmlformats.org/officeDocument/2006/relationships/hyperlink" Target="http://www.iadb.org/en/projects/project,1303.html?id=HA-G1008" TargetMode="External"/><Relationship Id="rId109" Type="http://schemas.openxmlformats.org/officeDocument/2006/relationships/hyperlink" Target="http://www.iadb.org/en/projects/project,1303.html?id=HA-T1174" TargetMode="External"/><Relationship Id="rId34" Type="http://schemas.openxmlformats.org/officeDocument/2006/relationships/hyperlink" Target="http://www.iadb.org/en/projects/project,1303.html?id=HA-G1003" TargetMode="External"/><Relationship Id="rId50" Type="http://schemas.openxmlformats.org/officeDocument/2006/relationships/hyperlink" Target="http://www.iadb.org/en/projects/project,1303.html?id=HA-G1017" TargetMode="External"/><Relationship Id="rId55" Type="http://schemas.openxmlformats.org/officeDocument/2006/relationships/hyperlink" Target="http://www.iadb.org/en/projects/project,1303.html?id=HA-X1014" TargetMode="External"/><Relationship Id="rId76" Type="http://schemas.openxmlformats.org/officeDocument/2006/relationships/hyperlink" Target="http://www.iadb.org/en/projects/project,1303.html?id=HA-L1003" TargetMode="External"/><Relationship Id="rId97" Type="http://schemas.openxmlformats.org/officeDocument/2006/relationships/hyperlink" Target="http://www.iadb.org/en/projects/project,1303.html?id=HA-S1009" TargetMode="External"/><Relationship Id="rId104" Type="http://schemas.openxmlformats.org/officeDocument/2006/relationships/hyperlink" Target="http://www.iadb.org/projects/project.cfm?id=HA-X1020&amp;lang=en" TargetMode="External"/><Relationship Id="rId120" Type="http://schemas.openxmlformats.org/officeDocument/2006/relationships/hyperlink" Target="http://www.iadb.org/en/projects/project,1303.html?id=HA0082" TargetMode="External"/><Relationship Id="rId125" Type="http://schemas.openxmlformats.org/officeDocument/2006/relationships/hyperlink" Target="http://www5.iadb.org/idbppi/aspx/ppProcurement.aspx?planguage=ENGLISH" TargetMode="External"/><Relationship Id="rId141" Type="http://schemas.openxmlformats.org/officeDocument/2006/relationships/hyperlink" Target="http://www5.iadb.org/idbppi/aspx/ppProcurement.aspx?planguage=ENGLISH" TargetMode="External"/><Relationship Id="rId146" Type="http://schemas.openxmlformats.org/officeDocument/2006/relationships/hyperlink" Target="http://www5.iadb.org/idbppi/aspx/ppProcurement.aspx?planguage=ENGLISH" TargetMode="External"/><Relationship Id="rId167" Type="http://schemas.openxmlformats.org/officeDocument/2006/relationships/hyperlink" Target="http://www5.iadb.org/idbppi/aspx/ppProcurement.aspx" TargetMode="External"/><Relationship Id="rId188" Type="http://schemas.openxmlformats.org/officeDocument/2006/relationships/hyperlink" Target="http://www5.iadb.org/idbppi/aspx/ppProcurement.aspx" TargetMode="External"/><Relationship Id="rId7" Type="http://schemas.openxmlformats.org/officeDocument/2006/relationships/hyperlink" Target="http://www.iadb.org/en/projects/project,1303.html?id=HA-T1142" TargetMode="External"/><Relationship Id="rId71" Type="http://schemas.openxmlformats.org/officeDocument/2006/relationships/hyperlink" Target="http://www.iadb.org/en/projects/project,1303.html?id=HA-L1050" TargetMode="External"/><Relationship Id="rId92" Type="http://schemas.openxmlformats.org/officeDocument/2006/relationships/hyperlink" Target="http://www.iadb.org/en/projects/project,1303.html?id=HA-T1141" TargetMode="External"/><Relationship Id="rId162" Type="http://schemas.openxmlformats.org/officeDocument/2006/relationships/hyperlink" Target="http://www5.iadb.org/idbppi/aspx/ppProcurement.aspx" TargetMode="External"/><Relationship Id="rId183" Type="http://schemas.openxmlformats.org/officeDocument/2006/relationships/hyperlink" Target="http://www5.iadb.org/idbppi/aspx/ppProcurement.aspx" TargetMode="External"/><Relationship Id="rId213" Type="http://schemas.openxmlformats.org/officeDocument/2006/relationships/hyperlink" Target="http://www5.iadb.org/idbppi/aspx/ppProcurement.aspx" TargetMode="External"/><Relationship Id="rId218" Type="http://schemas.openxmlformats.org/officeDocument/2006/relationships/hyperlink" Target="http://www.iadb.org/en/projects/project-description-title,1303.html?id=HA-L1068" TargetMode="External"/><Relationship Id="rId234" Type="http://schemas.openxmlformats.org/officeDocument/2006/relationships/hyperlink" Target="http://www.iadb.org/en/projects/project-description-title,1303.html?id=HA-T1187" TargetMode="External"/><Relationship Id="rId239" Type="http://schemas.openxmlformats.org/officeDocument/2006/relationships/printerSettings" Target="../printerSettings/printerSettings3.bin"/><Relationship Id="rId2" Type="http://schemas.openxmlformats.org/officeDocument/2006/relationships/hyperlink" Target="http://www.iadb.org/en/projects/project-description-title,1303.html?id=HA-L1058" TargetMode="External"/><Relationship Id="rId29" Type="http://schemas.openxmlformats.org/officeDocument/2006/relationships/hyperlink" Target="http://www.iadb.org/en/projects/project,1303.html?id=HA-T1170" TargetMode="External"/><Relationship Id="rId24" Type="http://schemas.openxmlformats.org/officeDocument/2006/relationships/hyperlink" Target="http://www.iadb.org/en/projects/project,1303.html?id=HA-L1060" TargetMode="External"/><Relationship Id="rId40" Type="http://schemas.openxmlformats.org/officeDocument/2006/relationships/hyperlink" Target="http://www.iadb.org/en/projects/project,1303.html?id=HA-G1006" TargetMode="External"/><Relationship Id="rId45" Type="http://schemas.openxmlformats.org/officeDocument/2006/relationships/hyperlink" Target="http://www.iadb.org/en/projects/project,1303.html?id=HA-T1119" TargetMode="External"/><Relationship Id="rId66" Type="http://schemas.openxmlformats.org/officeDocument/2006/relationships/hyperlink" Target="http://www.iadb.org/en/projects/project,1303.html?id=HA-L1051" TargetMode="External"/><Relationship Id="rId87" Type="http://schemas.openxmlformats.org/officeDocument/2006/relationships/hyperlink" Target="http://www.iadb.org/en/projects/project,1303.html?id=HA0016" TargetMode="External"/><Relationship Id="rId110" Type="http://schemas.openxmlformats.org/officeDocument/2006/relationships/hyperlink" Target="http://www.iadb.org/en/projects/project,1303.html?id=HA-L1072" TargetMode="External"/><Relationship Id="rId115" Type="http://schemas.openxmlformats.org/officeDocument/2006/relationships/hyperlink" Target="http://www.iadb.org/en/projects/project,1303.html?id=HA-L1074" TargetMode="External"/><Relationship Id="rId131" Type="http://schemas.openxmlformats.org/officeDocument/2006/relationships/hyperlink" Target="http://www5.iadb.org/idbppi/aspx/ppProcurement.aspx?planguage=ENGLISH" TargetMode="External"/><Relationship Id="rId136" Type="http://schemas.openxmlformats.org/officeDocument/2006/relationships/hyperlink" Target="http://www5.iadb.org/idbppi/aspx/ppProcurement.aspx?planguage=ENGLISH" TargetMode="External"/><Relationship Id="rId157" Type="http://schemas.openxmlformats.org/officeDocument/2006/relationships/hyperlink" Target="http://www5.iadb.org/idbppi/aspx/ppProcurement.aspx" TargetMode="External"/><Relationship Id="rId178" Type="http://schemas.openxmlformats.org/officeDocument/2006/relationships/hyperlink" Target="http://www5.iadb.org/idbppi/aspx/ppProcurement.aspx" TargetMode="External"/><Relationship Id="rId61" Type="http://schemas.openxmlformats.org/officeDocument/2006/relationships/hyperlink" Target="http://www.iadb.org/en/projects/project,1303.html?id=HA-G1019" TargetMode="External"/><Relationship Id="rId82" Type="http://schemas.openxmlformats.org/officeDocument/2006/relationships/hyperlink" Target="http://www.iadb.org/en/projects/project,1303.html?id=HA-L1006" TargetMode="External"/><Relationship Id="rId152" Type="http://schemas.openxmlformats.org/officeDocument/2006/relationships/hyperlink" Target="http://www5.iadb.org/idbppi/aspx/ppProcurement.aspx" TargetMode="External"/><Relationship Id="rId173" Type="http://schemas.openxmlformats.org/officeDocument/2006/relationships/hyperlink" Target="http://www5.iadb.org/idbppi/aspx/ppProcurement.aspx" TargetMode="External"/><Relationship Id="rId194" Type="http://schemas.openxmlformats.org/officeDocument/2006/relationships/hyperlink" Target="http://www5.iadb.org/idbppi/aspx/ppProcurement.aspx" TargetMode="External"/><Relationship Id="rId199" Type="http://schemas.openxmlformats.org/officeDocument/2006/relationships/hyperlink" Target="http://www5.iadb.org/idbppi/aspx/ppProcurement.aspx" TargetMode="External"/><Relationship Id="rId203" Type="http://schemas.openxmlformats.org/officeDocument/2006/relationships/hyperlink" Target="http://www5.iadb.org/idbppi/aspx/ppProcurement.aspx" TargetMode="External"/><Relationship Id="rId208" Type="http://schemas.openxmlformats.org/officeDocument/2006/relationships/hyperlink" Target="http://www5.iadb.org/idbppi/aspx/ppProcurement.aspx" TargetMode="External"/><Relationship Id="rId229" Type="http://schemas.openxmlformats.org/officeDocument/2006/relationships/hyperlink" Target="http://www.iadb.org/en/projects/project-description-title,1303.html?id=HA-T1186" TargetMode="External"/><Relationship Id="rId19" Type="http://schemas.openxmlformats.org/officeDocument/2006/relationships/hyperlink" Target="http://www.iadb.org/en/projects/project,1303.html?id=HA-G1022" TargetMode="External"/><Relationship Id="rId224" Type="http://schemas.openxmlformats.org/officeDocument/2006/relationships/hyperlink" Target="http://www.iadb.org/en/projects/project-description-title,1303.html?id=HA-X1030" TargetMode="External"/><Relationship Id="rId240" Type="http://schemas.openxmlformats.org/officeDocument/2006/relationships/drawing" Target="../drawings/drawing2.xml"/><Relationship Id="rId14" Type="http://schemas.openxmlformats.org/officeDocument/2006/relationships/hyperlink" Target="http://www.iadb.org/en/projects/project,1303.html?id=HA-X1024" TargetMode="External"/><Relationship Id="rId30" Type="http://schemas.openxmlformats.org/officeDocument/2006/relationships/hyperlink" Target="http://www.iadb.org/en/projects/project,1303.html?id=HA-M1041" TargetMode="External"/><Relationship Id="rId35" Type="http://schemas.openxmlformats.org/officeDocument/2006/relationships/hyperlink" Target="http://www.iadb.org/en/projects/project,1303.html?id=HA-X1019" TargetMode="External"/><Relationship Id="rId56" Type="http://schemas.openxmlformats.org/officeDocument/2006/relationships/hyperlink" Target="http://www.iadb.org/en/projects/project,1303.html?id=HA-L1034" TargetMode="External"/><Relationship Id="rId77" Type="http://schemas.openxmlformats.org/officeDocument/2006/relationships/hyperlink" Target="http://www.iadb.org/en/projects/project,1303.html?id=HA0075" TargetMode="External"/><Relationship Id="rId100" Type="http://schemas.openxmlformats.org/officeDocument/2006/relationships/hyperlink" Target="http://www.iadb.org/en/projects/project,1303.html?id=HA-T1137" TargetMode="External"/><Relationship Id="rId105" Type="http://schemas.openxmlformats.org/officeDocument/2006/relationships/hyperlink" Target="http://www.iadb.org/projects/project.cfm?id=HA-T1125&amp;lang=en" TargetMode="External"/><Relationship Id="rId126" Type="http://schemas.openxmlformats.org/officeDocument/2006/relationships/hyperlink" Target="http://www5.iadb.org/idbppi/aspx/ppProcurement.aspx?planguage=ENGLISH" TargetMode="External"/><Relationship Id="rId147" Type="http://schemas.openxmlformats.org/officeDocument/2006/relationships/hyperlink" Target="http://www5.iadb.org/idbppi/aspx/ppProcurement.aspx?planguage=ENGLISH" TargetMode="External"/><Relationship Id="rId168" Type="http://schemas.openxmlformats.org/officeDocument/2006/relationships/hyperlink" Target="http://www5.iadb.org/idbppi/aspx/ppProcurement.aspx" TargetMode="External"/><Relationship Id="rId8" Type="http://schemas.openxmlformats.org/officeDocument/2006/relationships/hyperlink" Target="http://www.iadb.org/en/projects/project,1303.html?id=HA-T1146" TargetMode="External"/><Relationship Id="rId51" Type="http://schemas.openxmlformats.org/officeDocument/2006/relationships/hyperlink" Target="http://www.iadb.org/en/projects/project,1303.html?id=HA-X1023" TargetMode="External"/><Relationship Id="rId72" Type="http://schemas.openxmlformats.org/officeDocument/2006/relationships/hyperlink" Target="http://www.iadb.org/en/projects/project,1303.html?id=HA-T1132" TargetMode="External"/><Relationship Id="rId93" Type="http://schemas.openxmlformats.org/officeDocument/2006/relationships/hyperlink" Target="http://www.iadb.org/en/projects/project,1303.html?id=HA-T1139" TargetMode="External"/><Relationship Id="rId98" Type="http://schemas.openxmlformats.org/officeDocument/2006/relationships/hyperlink" Target="http://www.iadb.org/en/projects/project,1303.html?id=HA-S1008" TargetMode="External"/><Relationship Id="rId121" Type="http://schemas.openxmlformats.org/officeDocument/2006/relationships/hyperlink" Target="http://www.iadb.org/en/projects/project,1303.html?id=HA-L1073" TargetMode="External"/><Relationship Id="rId142" Type="http://schemas.openxmlformats.org/officeDocument/2006/relationships/hyperlink" Target="http://www5.iadb.org/idbppi/aspx/ppProcurement.aspx?planguage=ENGLISH" TargetMode="External"/><Relationship Id="rId163" Type="http://schemas.openxmlformats.org/officeDocument/2006/relationships/hyperlink" Target="http://www5.iadb.org/idbppi/aspx/ppProcurement.aspx" TargetMode="External"/><Relationship Id="rId184" Type="http://schemas.openxmlformats.org/officeDocument/2006/relationships/hyperlink" Target="http://www5.iadb.org/idbppi/aspx/ppProcurement.aspx" TargetMode="External"/><Relationship Id="rId189" Type="http://schemas.openxmlformats.org/officeDocument/2006/relationships/hyperlink" Target="http://www5.iadb.org/idbppi/aspx/ppProcurement.aspx" TargetMode="External"/><Relationship Id="rId219" Type="http://schemas.openxmlformats.org/officeDocument/2006/relationships/hyperlink" Target="http://www.iadb.org/en/projects/project-description-title,1303.html?id=HA-L1078" TargetMode="External"/><Relationship Id="rId3" Type="http://schemas.openxmlformats.org/officeDocument/2006/relationships/hyperlink" Target="http://www.iadb.org/en/projects/project-description-title,1303.html?id=HA-T1158" TargetMode="External"/><Relationship Id="rId214" Type="http://schemas.openxmlformats.org/officeDocument/2006/relationships/hyperlink" Target="http://www5.iadb.org/idbppi/aspx/ppProcurement.aspx" TargetMode="External"/><Relationship Id="rId230" Type="http://schemas.openxmlformats.org/officeDocument/2006/relationships/hyperlink" Target="http://www.iadb.org/en/projects/project-description-title,1303.html?id=HA-T1185" TargetMode="External"/><Relationship Id="rId235" Type="http://schemas.openxmlformats.org/officeDocument/2006/relationships/hyperlink" Target="http://www.iadb.org/en/projects/project-description-title,1303.html?id=HA-L1075" TargetMode="External"/><Relationship Id="rId25" Type="http://schemas.openxmlformats.org/officeDocument/2006/relationships/hyperlink" Target="http://www.iadb.org/en/projects/project,1303.html?id=HA-T1147" TargetMode="External"/><Relationship Id="rId46" Type="http://schemas.openxmlformats.org/officeDocument/2006/relationships/hyperlink" Target="http://www.iadb.org/en/projects/project,1303.html?id=HA-G1013" TargetMode="External"/><Relationship Id="rId67" Type="http://schemas.openxmlformats.org/officeDocument/2006/relationships/hyperlink" Target="http://www.iadb.org/en/projects/project,1303.html?id=HA-T1130" TargetMode="External"/><Relationship Id="rId116" Type="http://schemas.openxmlformats.org/officeDocument/2006/relationships/hyperlink" Target="http://www.iadb.org/projects/project.cfm?id=HA-G1005&amp;lang=en" TargetMode="External"/><Relationship Id="rId137" Type="http://schemas.openxmlformats.org/officeDocument/2006/relationships/hyperlink" Target="http://www5.iadb.org/idbppi/aspx/ppProcurement.aspx?planguage=ENGLISH" TargetMode="External"/><Relationship Id="rId158" Type="http://schemas.openxmlformats.org/officeDocument/2006/relationships/hyperlink" Target="http://www5.iadb.org/idbppi/aspx/ppProcurement.aspx" TargetMode="External"/><Relationship Id="rId20" Type="http://schemas.openxmlformats.org/officeDocument/2006/relationships/hyperlink" Target="http://www.iadb.org/en/projects/project,1303.html?id=HA-G1004" TargetMode="External"/><Relationship Id="rId41" Type="http://schemas.openxmlformats.org/officeDocument/2006/relationships/hyperlink" Target="http://www.iadb.org/en/projects/project,1303.html?id=HA-G1006" TargetMode="External"/><Relationship Id="rId62" Type="http://schemas.openxmlformats.org/officeDocument/2006/relationships/hyperlink" Target="http://www.iadb.org/en/projects/project,1303.html?id=HA-G1018" TargetMode="External"/><Relationship Id="rId83" Type="http://schemas.openxmlformats.org/officeDocument/2006/relationships/hyperlink" Target="http://www.iadb.org/en/projects/operation,1437.html?id=2395/GR-HA" TargetMode="External"/><Relationship Id="rId88" Type="http://schemas.openxmlformats.org/officeDocument/2006/relationships/hyperlink" Target="http://www.iadb.org/en/projects/project,1303.html?id=HA-G1020" TargetMode="External"/><Relationship Id="rId111" Type="http://schemas.openxmlformats.org/officeDocument/2006/relationships/hyperlink" Target="http://www.iadb.org/en/projects/project,1303.html?id=HA-T1153" TargetMode="External"/><Relationship Id="rId132" Type="http://schemas.openxmlformats.org/officeDocument/2006/relationships/hyperlink" Target="http://www5.iadb.org/idbppi/aspx/ppProcurement.aspx?planguage=ENGLISH" TargetMode="External"/><Relationship Id="rId153" Type="http://schemas.openxmlformats.org/officeDocument/2006/relationships/hyperlink" Target="http://www.iadb.org/en/projects/project,1303.html?id=HA-L1054" TargetMode="External"/><Relationship Id="rId174" Type="http://schemas.openxmlformats.org/officeDocument/2006/relationships/hyperlink" Target="http://www5.iadb.org/idbppi/aspx/ppProcurement.aspx" TargetMode="External"/><Relationship Id="rId179" Type="http://schemas.openxmlformats.org/officeDocument/2006/relationships/hyperlink" Target="http://www5.iadb.org/idbppi/aspx/ppProcurement.aspx" TargetMode="External"/><Relationship Id="rId195" Type="http://schemas.openxmlformats.org/officeDocument/2006/relationships/hyperlink" Target="http://www5.iadb.org/idbppi/aspx/ppProcurement.aspx" TargetMode="External"/><Relationship Id="rId209" Type="http://schemas.openxmlformats.org/officeDocument/2006/relationships/hyperlink" Target="http://www5.iadb.org/idbppi/aspx/ppProcurement.aspx" TargetMode="External"/><Relationship Id="rId190" Type="http://schemas.openxmlformats.org/officeDocument/2006/relationships/hyperlink" Target="http://www5.iadb.org/idbppi/aspx/ppProcurement.aspx" TargetMode="External"/><Relationship Id="rId204" Type="http://schemas.openxmlformats.org/officeDocument/2006/relationships/hyperlink" Target="http://www5.iadb.org/idbppi/aspx/ppProcurement.aspx" TargetMode="External"/><Relationship Id="rId220" Type="http://schemas.openxmlformats.org/officeDocument/2006/relationships/hyperlink" Target="http://www.iadb.org/en/projects/project-description-title,1303.html?id=HA-L1063" TargetMode="External"/><Relationship Id="rId225" Type="http://schemas.openxmlformats.org/officeDocument/2006/relationships/hyperlink" Target="http://www.iadb.org/en/projects/project-description-title,1303.html?id=HA-T1172" TargetMode="External"/><Relationship Id="rId15" Type="http://schemas.openxmlformats.org/officeDocument/2006/relationships/hyperlink" Target="http://www.iadb.org/en/projects/project,1303.html?id=HA-L1057" TargetMode="External"/><Relationship Id="rId36" Type="http://schemas.openxmlformats.org/officeDocument/2006/relationships/hyperlink" Target="http://www.iadb.org/en/projects/project,1303.html?id=HA-G1002" TargetMode="External"/><Relationship Id="rId57" Type="http://schemas.openxmlformats.org/officeDocument/2006/relationships/hyperlink" Target="http://www.iadb.org/en/projects/project,1303.html?id=HA-M1034" TargetMode="External"/><Relationship Id="rId106" Type="http://schemas.openxmlformats.org/officeDocument/2006/relationships/hyperlink" Target="http://www.iadb.org/en/projects/project,1303.html?id=HA-M1035" TargetMode="External"/><Relationship Id="rId127" Type="http://schemas.openxmlformats.org/officeDocument/2006/relationships/hyperlink" Target="http://www.iadb.org/en/projects/project,1303.html?id=HA0017" TargetMode="External"/><Relationship Id="rId10" Type="http://schemas.openxmlformats.org/officeDocument/2006/relationships/hyperlink" Target="http://www.iadb.org/en/projects/project,1303.html?id=HA-T1144" TargetMode="External"/><Relationship Id="rId31" Type="http://schemas.openxmlformats.org/officeDocument/2006/relationships/hyperlink" Target="http://www.iadb.org/en/projects/project,1303.html?id=HA-L1035" TargetMode="External"/><Relationship Id="rId52" Type="http://schemas.openxmlformats.org/officeDocument/2006/relationships/hyperlink" Target="http://www.iadb.org/en/projects/project,1303.html?id=HA-M1031" TargetMode="External"/><Relationship Id="rId73" Type="http://schemas.openxmlformats.org/officeDocument/2006/relationships/hyperlink" Target="http://www.iadb.org/en/projects/project,1303.html?id=HA0087" TargetMode="External"/><Relationship Id="rId78" Type="http://schemas.openxmlformats.org/officeDocument/2006/relationships/hyperlink" Target="http://www.iadb.org/en/projects/project,1303.html?id=HA-L1014" TargetMode="External"/><Relationship Id="rId94" Type="http://schemas.openxmlformats.org/officeDocument/2006/relationships/hyperlink" Target="http://www.iadb.org/en/projects/project,1303.html?id=HA-T1135" TargetMode="External"/><Relationship Id="rId99" Type="http://schemas.openxmlformats.org/officeDocument/2006/relationships/hyperlink" Target="http://www.iadb.org/en/projects/project,1303.html?id=HA-S1012" TargetMode="External"/><Relationship Id="rId101" Type="http://schemas.openxmlformats.org/officeDocument/2006/relationships/hyperlink" Target="http://www.iadb.org/en/projects/project,1303.html?id=HA-L1062" TargetMode="External"/><Relationship Id="rId122" Type="http://schemas.openxmlformats.org/officeDocument/2006/relationships/hyperlink" Target="http://www.iadb.org/en/projects/project,1303.html?id=HA-T1171" TargetMode="External"/><Relationship Id="rId143" Type="http://schemas.openxmlformats.org/officeDocument/2006/relationships/hyperlink" Target="http://www5.iadb.org/idbppi/aspx/ppProcurement.aspx?planguage=ENGLISH" TargetMode="External"/><Relationship Id="rId148" Type="http://schemas.openxmlformats.org/officeDocument/2006/relationships/hyperlink" Target="http://www5.iadb.org/idbppi/aspx/ppProcurement.aspx?planguage=ENGLISH" TargetMode="External"/><Relationship Id="rId164" Type="http://schemas.openxmlformats.org/officeDocument/2006/relationships/hyperlink" Target="http://www5.iadb.org/idbppi/aspx/ppProcurement.aspx" TargetMode="External"/><Relationship Id="rId169" Type="http://schemas.openxmlformats.org/officeDocument/2006/relationships/hyperlink" Target="http://www5.iadb.org/idbppi/aspx/ppProcurement.aspx" TargetMode="External"/><Relationship Id="rId185" Type="http://schemas.openxmlformats.org/officeDocument/2006/relationships/hyperlink" Target="http://www5.iadb.org/idbppi/aspx/ppProcurement.aspx" TargetMode="External"/><Relationship Id="rId4" Type="http://schemas.openxmlformats.org/officeDocument/2006/relationships/hyperlink" Target="http://www.iadb.org/en/projects/project-description-title,1303.html?id=HA-L1076" TargetMode="External"/><Relationship Id="rId9" Type="http://schemas.openxmlformats.org/officeDocument/2006/relationships/hyperlink" Target="http://www.iadb.org/en/projects/project,1303.html?id=HA-T1143" TargetMode="External"/><Relationship Id="rId180" Type="http://schemas.openxmlformats.org/officeDocument/2006/relationships/hyperlink" Target="http://www5.iadb.org/idbppi/aspx/ppProcurement.aspx" TargetMode="External"/><Relationship Id="rId210" Type="http://schemas.openxmlformats.org/officeDocument/2006/relationships/hyperlink" Target="http://www5.iadb.org/idbppi/aspx/ppProcurement.aspx" TargetMode="External"/><Relationship Id="rId215" Type="http://schemas.openxmlformats.org/officeDocument/2006/relationships/hyperlink" Target="http://www5.iadb.org/idbppi/aspx/ppProcurement.aspx" TargetMode="External"/><Relationship Id="rId236" Type="http://schemas.openxmlformats.org/officeDocument/2006/relationships/hyperlink" Target="http://www.iadb.org/en/projects/project-description-title,1303.html?id=HA-L1083" TargetMode="External"/><Relationship Id="rId26" Type="http://schemas.openxmlformats.org/officeDocument/2006/relationships/hyperlink" Target="http://www.iadb.org/en/projects/project,1303.html?id=HA-L1038" TargetMode="External"/><Relationship Id="rId231" Type="http://schemas.openxmlformats.org/officeDocument/2006/relationships/hyperlink" Target="http://www.iadb.org/en/projects/project-description-title,1303.html?id=HA-T1176" TargetMode="External"/><Relationship Id="rId47" Type="http://schemas.openxmlformats.org/officeDocument/2006/relationships/hyperlink" Target="http://www.iadb.org/en/projects/project,1303.html?id=HA-G1014" TargetMode="External"/><Relationship Id="rId68" Type="http://schemas.openxmlformats.org/officeDocument/2006/relationships/hyperlink" Target="http://www.iadb.org/en/projects/project,1303.html?id=HA-M1037" TargetMode="External"/><Relationship Id="rId89" Type="http://schemas.openxmlformats.org/officeDocument/2006/relationships/hyperlink" Target="http://www.iadb.org/en/projects/project,1303.html?id=HA-T1136" TargetMode="External"/><Relationship Id="rId112" Type="http://schemas.openxmlformats.org/officeDocument/2006/relationships/hyperlink" Target="http://www.iadb.org/en/projects/project,1303.html?id=HA-T1166" TargetMode="External"/><Relationship Id="rId133" Type="http://schemas.openxmlformats.org/officeDocument/2006/relationships/hyperlink" Target="http://www5.iadb.org/idbppi/aspx/ppProcurement.aspx?planguage=ENGLISH" TargetMode="External"/><Relationship Id="rId154" Type="http://schemas.openxmlformats.org/officeDocument/2006/relationships/hyperlink" Target="http://www5.iadb.org/idbppi/aspx/ppProcurement.aspx" TargetMode="External"/><Relationship Id="rId175" Type="http://schemas.openxmlformats.org/officeDocument/2006/relationships/hyperlink" Target="http://www5.iadb.org/idbppi/aspx/ppProcurement.aspx" TargetMode="External"/><Relationship Id="rId196" Type="http://schemas.openxmlformats.org/officeDocument/2006/relationships/hyperlink" Target="http://www5.iadb.org/idbppi/aspx/ppProcurement.aspx" TargetMode="External"/><Relationship Id="rId200" Type="http://schemas.openxmlformats.org/officeDocument/2006/relationships/hyperlink" Target="http://www5.iadb.org/idbppi/aspx/ppProcurement.aspx" TargetMode="External"/><Relationship Id="rId16" Type="http://schemas.openxmlformats.org/officeDocument/2006/relationships/hyperlink" Target="http://www.iadb.org/en/projects/project,1303.html?id=HA-T1148" TargetMode="External"/><Relationship Id="rId221" Type="http://schemas.openxmlformats.org/officeDocument/2006/relationships/hyperlink" Target="http://www.iadb.org/en/projects/project-description-title,1303.html?id=HA-T1156" TargetMode="External"/><Relationship Id="rId37" Type="http://schemas.openxmlformats.org/officeDocument/2006/relationships/hyperlink" Target="http://www.iadb.org/en/projects/project,1303.html?id=HA-G1010" TargetMode="External"/><Relationship Id="rId58" Type="http://schemas.openxmlformats.org/officeDocument/2006/relationships/hyperlink" Target="http://www.iadb.org/en/projects/project,1303.html?id=HA-M1033" TargetMode="External"/><Relationship Id="rId79" Type="http://schemas.openxmlformats.org/officeDocument/2006/relationships/hyperlink" Target="http://www.iadb.org/en/projects/project,1303.html?id=HA0093" TargetMode="External"/><Relationship Id="rId102" Type="http://schemas.openxmlformats.org/officeDocument/2006/relationships/hyperlink" Target="http://www.iadb.org/en/projects/project,1303.html?id=HA-G1021" TargetMode="External"/><Relationship Id="rId123" Type="http://schemas.openxmlformats.org/officeDocument/2006/relationships/hyperlink" Target="http://www.iadb.org/en/projects/project,1303.html?id=HA-M1045" TargetMode="External"/><Relationship Id="rId144" Type="http://schemas.openxmlformats.org/officeDocument/2006/relationships/hyperlink" Target="http://www5.iadb.org/idbppi/aspx/ppProcurement.aspx?planguage=ENGLISH" TargetMode="External"/><Relationship Id="rId90" Type="http://schemas.openxmlformats.org/officeDocument/2006/relationships/hyperlink" Target="http://www.iadb.org/en/projects/project,1303.html?id=HA-L1049" TargetMode="External"/><Relationship Id="rId165" Type="http://schemas.openxmlformats.org/officeDocument/2006/relationships/hyperlink" Target="http://www5.iadb.org/idbppi/aspx/ppProcurement.aspx" TargetMode="External"/><Relationship Id="rId186" Type="http://schemas.openxmlformats.org/officeDocument/2006/relationships/hyperlink" Target="http://www5.iadb.org/idbppi/aspx/ppProcurement.aspx" TargetMode="External"/><Relationship Id="rId211" Type="http://schemas.openxmlformats.org/officeDocument/2006/relationships/hyperlink" Target="http://www5.iadb.org/idbppi/aspx/ppProcurement.aspx" TargetMode="External"/><Relationship Id="rId232" Type="http://schemas.openxmlformats.org/officeDocument/2006/relationships/hyperlink" Target="http://www.iadb.org/en/projects/project-description-title,1303.html?id=HA-T1183" TargetMode="External"/><Relationship Id="rId27" Type="http://schemas.openxmlformats.org/officeDocument/2006/relationships/hyperlink" Target="http://www.iadb.org/en/projects/project,1303.html?id=HA-T1152" TargetMode="External"/><Relationship Id="rId48" Type="http://schemas.openxmlformats.org/officeDocument/2006/relationships/hyperlink" Target="http://www.iadb.org/en/projects/project,1303.html?id=HA-G1016" TargetMode="External"/><Relationship Id="rId69" Type="http://schemas.openxmlformats.org/officeDocument/2006/relationships/hyperlink" Target="http://www.iadb.org/en/projects/project,1303.html?id=HA-X1017" TargetMode="External"/><Relationship Id="rId113" Type="http://schemas.openxmlformats.org/officeDocument/2006/relationships/hyperlink" Target="http://www.iadb.org/en/projects/project,1303.html?id=HA-L1056" TargetMode="External"/><Relationship Id="rId134" Type="http://schemas.openxmlformats.org/officeDocument/2006/relationships/hyperlink" Target="http://www5.iadb.org/idbppi/aspx/ppProcurement.aspx?planguage=ENGLISH"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www.imf.org/external/np/sec/pr/2010/pr10299.htm" TargetMode="External"/><Relationship Id="rId7" Type="http://schemas.openxmlformats.org/officeDocument/2006/relationships/vmlDrawing" Target="../drawings/vmlDrawing1.vml"/><Relationship Id="rId2" Type="http://schemas.openxmlformats.org/officeDocument/2006/relationships/hyperlink" Target="http://www.imf.org/external/np/sec/pr/2010/pr10299.htm" TargetMode="External"/><Relationship Id="rId1" Type="http://schemas.openxmlformats.org/officeDocument/2006/relationships/hyperlink" Target="http://www.imf.org/external/np/sec/pr/2010/pr1017.htm" TargetMode="External"/><Relationship Id="rId6" Type="http://schemas.openxmlformats.org/officeDocument/2006/relationships/printerSettings" Target="../printerSettings/printerSettings5.bin"/><Relationship Id="rId5" Type="http://schemas.openxmlformats.org/officeDocument/2006/relationships/hyperlink" Target="http://www.imf.org/external/np/fin/tad/extrans1.aspx?memberKey1=400&amp;endDate=2012-12-18&amp;finposition_flag=YES" TargetMode="External"/><Relationship Id="rId4" Type="http://schemas.openxmlformats.org/officeDocument/2006/relationships/hyperlink" Target="http://www.imf.org/external/pubs/ft/scr/2010/cr1035.pdf"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J37"/>
  <sheetViews>
    <sheetView view="pageBreakPreview" zoomScaleNormal="75" zoomScaleSheetLayoutView="100" workbookViewId="0">
      <selection sqref="A1:F2"/>
    </sheetView>
  </sheetViews>
  <sheetFormatPr defaultRowHeight="12.75"/>
  <cols>
    <col min="1" max="1" width="16.28515625" style="179" customWidth="1"/>
    <col min="2" max="2" width="9.85546875" style="178" customWidth="1"/>
    <col min="3" max="3" width="11.28515625" style="178" bestFit="1" customWidth="1"/>
    <col min="4" max="4" width="15.28515625" style="178" customWidth="1"/>
    <col min="5" max="5" width="22.42578125" style="178" customWidth="1"/>
    <col min="6" max="6" width="27.85546875" style="177" customWidth="1"/>
    <col min="7" max="7" width="13.5703125" style="177" customWidth="1"/>
    <col min="8" max="9" width="13.42578125" style="177" customWidth="1"/>
    <col min="10" max="10" width="14.28515625" style="177" customWidth="1"/>
    <col min="11" max="16384" width="9.140625" style="177"/>
  </cols>
  <sheetData>
    <row r="1" spans="1:10" s="312" customFormat="1" ht="36" customHeight="1">
      <c r="A1" s="314" t="s">
        <v>450</v>
      </c>
      <c r="B1" s="314"/>
      <c r="C1" s="314"/>
      <c r="D1" s="314"/>
      <c r="E1" s="314"/>
      <c r="F1" s="314"/>
    </row>
    <row r="2" spans="1:10" s="312" customFormat="1" ht="24.75" customHeight="1" thickBot="1">
      <c r="A2" s="313"/>
      <c r="B2" s="313"/>
      <c r="C2" s="313"/>
      <c r="D2" s="313"/>
      <c r="E2" s="313"/>
      <c r="F2" s="313"/>
    </row>
    <row r="3" spans="1:10" s="304" customFormat="1" ht="38.25">
      <c r="A3" s="311"/>
      <c r="B3" s="308" t="s">
        <v>449</v>
      </c>
      <c r="C3" s="307" t="s">
        <v>448</v>
      </c>
      <c r="D3" s="310"/>
      <c r="E3" s="309" t="s">
        <v>447</v>
      </c>
      <c r="F3" s="308" t="s">
        <v>446</v>
      </c>
      <c r="G3" s="307" t="s">
        <v>445</v>
      </c>
      <c r="H3" s="306"/>
      <c r="I3" s="306"/>
      <c r="J3" s="305"/>
    </row>
    <row r="4" spans="1:10" s="301" customFormat="1" ht="24.75" customHeight="1">
      <c r="A4" s="276" t="s">
        <v>444</v>
      </c>
      <c r="B4" s="295">
        <f>'World Bank total'!D2</f>
        <v>21</v>
      </c>
      <c r="C4" s="289" t="s">
        <v>443</v>
      </c>
      <c r="D4" s="282" t="s">
        <v>437</v>
      </c>
      <c r="E4" s="303">
        <f>'World Bank total'!M2</f>
        <v>687340000</v>
      </c>
      <c r="F4" s="302"/>
      <c r="G4" s="255" t="s">
        <v>436</v>
      </c>
      <c r="H4" s="255" t="s">
        <v>435</v>
      </c>
      <c r="I4" s="254" t="s">
        <v>434</v>
      </c>
      <c r="J4" s="253" t="s">
        <v>433</v>
      </c>
    </row>
    <row r="5" spans="1:10">
      <c r="A5" s="276"/>
      <c r="B5" s="295"/>
      <c r="C5" s="274"/>
      <c r="D5" s="273" t="s">
        <v>432</v>
      </c>
      <c r="E5" s="300">
        <v>0</v>
      </c>
      <c r="F5" s="297"/>
      <c r="G5" s="249"/>
      <c r="H5" s="249"/>
      <c r="I5" s="248"/>
      <c r="J5" s="220"/>
    </row>
    <row r="6" spans="1:10">
      <c r="A6" s="276"/>
      <c r="B6" s="295"/>
      <c r="C6" s="274"/>
      <c r="D6" s="273" t="s">
        <v>431</v>
      </c>
      <c r="E6" s="243">
        <f>E5/E4</f>
        <v>0</v>
      </c>
      <c r="F6" s="297"/>
      <c r="G6" s="249"/>
      <c r="H6" s="249"/>
      <c r="I6" s="248"/>
      <c r="J6" s="220"/>
    </row>
    <row r="7" spans="1:10" ht="15">
      <c r="A7" s="276"/>
      <c r="B7" s="295"/>
      <c r="C7" s="274"/>
      <c r="D7" s="273" t="s">
        <v>429</v>
      </c>
      <c r="E7" s="300">
        <f>'World Bank total'!M2</f>
        <v>687340000</v>
      </c>
      <c r="F7" s="297"/>
      <c r="G7" s="299">
        <f>'World Bank total'!E2</f>
        <v>181840000</v>
      </c>
      <c r="H7" s="299">
        <f>'World Bank total'!G2</f>
        <v>250500000</v>
      </c>
      <c r="I7" s="284">
        <f>'World Bank total'!I2</f>
        <v>125000000</v>
      </c>
      <c r="J7" s="277">
        <f>'World Bank total'!K2</f>
        <v>130000000</v>
      </c>
    </row>
    <row r="8" spans="1:10" ht="12.75" customHeight="1">
      <c r="A8" s="276"/>
      <c r="B8" s="295"/>
      <c r="C8" s="274"/>
      <c r="D8" s="273" t="s">
        <v>427</v>
      </c>
      <c r="E8" s="243">
        <f>E7/E4</f>
        <v>1</v>
      </c>
      <c r="F8" s="297"/>
      <c r="G8" s="279"/>
      <c r="H8" s="279"/>
      <c r="I8" s="248"/>
      <c r="J8" s="220"/>
    </row>
    <row r="9" spans="1:10" ht="12.75" customHeight="1">
      <c r="A9" s="276"/>
      <c r="B9" s="295"/>
      <c r="C9" s="274"/>
      <c r="D9" s="282" t="s">
        <v>442</v>
      </c>
      <c r="E9" s="298">
        <f>'World Bank total'!N2</f>
        <v>221665642.12</v>
      </c>
      <c r="F9" s="297"/>
      <c r="G9" s="279">
        <f>'World Bank total'!F2</f>
        <v>156756163.62</v>
      </c>
      <c r="H9" s="279">
        <f>'World Bank total'!H2</f>
        <v>63709478.5</v>
      </c>
      <c r="I9" s="284">
        <f>'World Bank total'!J2</f>
        <v>1200000</v>
      </c>
      <c r="J9" s="296">
        <f>'World Bank total'!L2</f>
        <v>0</v>
      </c>
    </row>
    <row r="10" spans="1:10" ht="12.75" customHeight="1">
      <c r="A10" s="276"/>
      <c r="B10" s="295"/>
      <c r="C10" s="274"/>
      <c r="D10" s="273" t="s">
        <v>426</v>
      </c>
      <c r="E10" s="272">
        <f>(E9/E4)</f>
        <v>0.32249780620944513</v>
      </c>
      <c r="F10" s="294"/>
      <c r="G10" s="293">
        <f>G9/G7</f>
        <v>0.86205545325560939</v>
      </c>
      <c r="H10" s="293">
        <f>H9/H7</f>
        <v>0.25432925548902197</v>
      </c>
      <c r="I10" s="292">
        <f>I9/I7</f>
        <v>9.5999999999999992E-3</v>
      </c>
      <c r="J10" s="220">
        <f>J9/J7</f>
        <v>0</v>
      </c>
    </row>
    <row r="11" spans="1:10" s="212" customFormat="1" ht="4.5" customHeight="1">
      <c r="A11" s="268"/>
      <c r="B11" s="217"/>
      <c r="C11" s="267"/>
      <c r="D11" s="218"/>
      <c r="E11" s="266"/>
      <c r="F11" s="265"/>
      <c r="G11" s="291"/>
      <c r="H11" s="263"/>
      <c r="I11" s="263"/>
      <c r="J11" s="262"/>
    </row>
    <row r="12" spans="1:10" ht="28.5" customHeight="1">
      <c r="A12" s="276" t="s">
        <v>441</v>
      </c>
      <c r="B12" s="290">
        <f>'IDB total'!D2</f>
        <v>151</v>
      </c>
      <c r="C12" s="289" t="s">
        <v>440</v>
      </c>
      <c r="D12" s="282" t="s">
        <v>437</v>
      </c>
      <c r="E12" s="257">
        <f>'IDB total'!M2</f>
        <v>1086740151</v>
      </c>
      <c r="F12" s="288"/>
      <c r="G12" s="255" t="s">
        <v>436</v>
      </c>
      <c r="H12" s="255" t="s">
        <v>435</v>
      </c>
      <c r="I12" s="254" t="s">
        <v>434</v>
      </c>
      <c r="J12" s="253" t="s">
        <v>433</v>
      </c>
    </row>
    <row r="13" spans="1:10" ht="17.100000000000001" customHeight="1">
      <c r="A13" s="276"/>
      <c r="B13" s="275"/>
      <c r="C13" s="274"/>
      <c r="D13" s="273" t="s">
        <v>432</v>
      </c>
      <c r="E13" s="286">
        <f>'IDB loans v. grants'!B3</f>
        <v>8100000</v>
      </c>
      <c r="F13" s="271"/>
      <c r="G13" s="252"/>
      <c r="H13" s="249"/>
      <c r="I13" s="248"/>
      <c r="J13" s="220"/>
    </row>
    <row r="14" spans="1:10" ht="17.100000000000001" customHeight="1">
      <c r="A14" s="276"/>
      <c r="B14" s="275"/>
      <c r="C14" s="274"/>
      <c r="D14" s="273" t="s">
        <v>431</v>
      </c>
      <c r="E14" s="243">
        <f>'IDB loans v. grants'!H3</f>
        <v>7.4534836985147889E-3</v>
      </c>
      <c r="F14" s="271"/>
      <c r="G14" s="287"/>
      <c r="H14" s="249"/>
      <c r="I14" s="248"/>
      <c r="J14" s="220"/>
    </row>
    <row r="15" spans="1:10" ht="17.100000000000001" customHeight="1">
      <c r="A15" s="276"/>
      <c r="B15" s="275"/>
      <c r="C15" s="274"/>
      <c r="D15" s="273" t="s">
        <v>429</v>
      </c>
      <c r="E15" s="286">
        <f>'IDB loans v. grants'!D3</f>
        <v>1078640151</v>
      </c>
      <c r="F15" s="271"/>
      <c r="G15" s="280">
        <f>'IDB total'!E2</f>
        <v>464474930</v>
      </c>
      <c r="H15" s="285">
        <f>'IDB total'!G2</f>
        <v>313738716</v>
      </c>
      <c r="I15" s="284">
        <f>'IDB total'!I2</f>
        <v>211638403</v>
      </c>
      <c r="J15" s="277">
        <f>'IDB total'!K2</f>
        <v>96888102</v>
      </c>
    </row>
    <row r="16" spans="1:10" ht="12.75" customHeight="1">
      <c r="A16" s="276"/>
      <c r="B16" s="275"/>
      <c r="C16" s="274"/>
      <c r="D16" s="273" t="s">
        <v>427</v>
      </c>
      <c r="E16" s="243">
        <f>'IDB loans v. grants'!I3</f>
        <v>0.99254651630148516</v>
      </c>
      <c r="F16" s="271"/>
      <c r="G16" s="283"/>
      <c r="H16" s="279"/>
      <c r="I16" s="248"/>
      <c r="J16" s="220"/>
    </row>
    <row r="17" spans="1:10" ht="12.75" customHeight="1">
      <c r="A17" s="276"/>
      <c r="B17" s="275"/>
      <c r="C17" s="274"/>
      <c r="D17" s="282" t="s">
        <v>422</v>
      </c>
      <c r="E17" s="281">
        <f>'IDB total'!N2</f>
        <v>492262994</v>
      </c>
      <c r="F17" s="271"/>
      <c r="G17" s="280">
        <f>'IDB total'!F2</f>
        <v>295822169</v>
      </c>
      <c r="H17" s="279">
        <f>'IDB total'!H2</f>
        <v>143369181</v>
      </c>
      <c r="I17" s="278">
        <f>'IDB total'!J2</f>
        <v>52768223</v>
      </c>
      <c r="J17" s="277">
        <f>'IDB total'!L2</f>
        <v>303421</v>
      </c>
    </row>
    <row r="18" spans="1:10" ht="12.75" customHeight="1">
      <c r="A18" s="276"/>
      <c r="B18" s="275"/>
      <c r="C18" s="274"/>
      <c r="D18" s="273" t="s">
        <v>426</v>
      </c>
      <c r="E18" s="272">
        <f>E17/E12</f>
        <v>0.45297212360013372</v>
      </c>
      <c r="F18" s="271"/>
      <c r="G18" s="270">
        <f>G17/G15</f>
        <v>0.63689587939654779</v>
      </c>
      <c r="H18" s="270">
        <f>H17/H15</f>
        <v>0.45696999983897429</v>
      </c>
      <c r="I18" s="221">
        <f>I17/I15</f>
        <v>0.24933198442250579</v>
      </c>
      <c r="J18" s="269">
        <f>J17/J15</f>
        <v>3.131664195465404E-3</v>
      </c>
    </row>
    <row r="19" spans="1:10" s="212" customFormat="1" ht="4.5" customHeight="1">
      <c r="A19" s="268"/>
      <c r="B19" s="217"/>
      <c r="C19" s="267"/>
      <c r="D19" s="218"/>
      <c r="E19" s="266"/>
      <c r="F19" s="265"/>
      <c r="G19" s="264"/>
      <c r="H19" s="263"/>
      <c r="I19" s="263"/>
      <c r="J19" s="262"/>
    </row>
    <row r="20" spans="1:10" ht="31.5" customHeight="1">
      <c r="A20" s="261" t="s">
        <v>439</v>
      </c>
      <c r="B20" s="260">
        <v>2</v>
      </c>
      <c r="C20" s="259" t="s">
        <v>438</v>
      </c>
      <c r="D20" s="258" t="s">
        <v>437</v>
      </c>
      <c r="E20" s="257">
        <f>E21+E23</f>
        <v>174000000</v>
      </c>
      <c r="F20" s="256"/>
      <c r="G20" s="255" t="s">
        <v>436</v>
      </c>
      <c r="H20" s="255" t="s">
        <v>435</v>
      </c>
      <c r="I20" s="254" t="s">
        <v>434</v>
      </c>
      <c r="J20" s="253" t="s">
        <v>433</v>
      </c>
    </row>
    <row r="21" spans="1:10" ht="12.75" customHeight="1">
      <c r="A21" s="236"/>
      <c r="B21" s="235"/>
      <c r="C21" s="234"/>
      <c r="D21" s="247" t="s">
        <v>432</v>
      </c>
      <c r="E21" s="246">
        <v>174000000</v>
      </c>
      <c r="F21" s="231"/>
      <c r="G21" s="252"/>
      <c r="H21" s="249"/>
      <c r="I21" s="248"/>
      <c r="J21" s="220"/>
    </row>
    <row r="22" spans="1:10" ht="12.75" customHeight="1">
      <c r="A22" s="236"/>
      <c r="B22" s="235"/>
      <c r="C22" s="234"/>
      <c r="D22" s="247" t="s">
        <v>431</v>
      </c>
      <c r="E22" s="251">
        <f>E21/E20</f>
        <v>1</v>
      </c>
      <c r="F22" s="231"/>
      <c r="G22" s="250" t="s">
        <v>430</v>
      </c>
      <c r="H22" s="249"/>
      <c r="I22" s="248"/>
      <c r="J22" s="220"/>
    </row>
    <row r="23" spans="1:10" ht="12.75" customHeight="1">
      <c r="A23" s="236"/>
      <c r="B23" s="235"/>
      <c r="C23" s="234"/>
      <c r="D23" s="247" t="s">
        <v>429</v>
      </c>
      <c r="E23" s="246">
        <v>0</v>
      </c>
      <c r="F23" s="231"/>
      <c r="G23" s="245" t="s">
        <v>428</v>
      </c>
      <c r="H23" s="230"/>
      <c r="I23" s="229"/>
      <c r="J23" s="220"/>
    </row>
    <row r="24" spans="1:10" ht="12.75" customHeight="1">
      <c r="A24" s="236"/>
      <c r="B24" s="235"/>
      <c r="C24" s="234"/>
      <c r="D24" s="244" t="s">
        <v>427</v>
      </c>
      <c r="E24" s="243">
        <f>E23/E20</f>
        <v>0</v>
      </c>
      <c r="F24" s="231"/>
      <c r="G24" s="238"/>
      <c r="H24" s="238"/>
      <c r="I24" s="242"/>
      <c r="J24" s="220"/>
    </row>
    <row r="25" spans="1:10" ht="12.75" customHeight="1">
      <c r="A25" s="236"/>
      <c r="B25" s="235"/>
      <c r="C25" s="234"/>
      <c r="D25" s="241" t="s">
        <v>279</v>
      </c>
      <c r="E25" s="240">
        <f>'IMF total'!D3</f>
        <v>111616000</v>
      </c>
      <c r="F25" s="231"/>
      <c r="G25" s="239">
        <f>E25</f>
        <v>111616000</v>
      </c>
      <c r="H25" s="238"/>
      <c r="I25" s="237"/>
      <c r="J25" s="220"/>
    </row>
    <row r="26" spans="1:10" ht="12.75" customHeight="1">
      <c r="A26" s="236"/>
      <c r="B26" s="235"/>
      <c r="C26" s="234"/>
      <c r="D26" s="233" t="s">
        <v>426</v>
      </c>
      <c r="E26" s="232">
        <v>0.88680000000000003</v>
      </c>
      <c r="F26" s="231"/>
      <c r="G26" s="230"/>
      <c r="H26" s="230"/>
      <c r="I26" s="229"/>
      <c r="J26" s="220"/>
    </row>
    <row r="27" spans="1:10" s="196" customFormat="1" ht="12.75" customHeight="1">
      <c r="A27" s="228"/>
      <c r="B27" s="227"/>
      <c r="C27" s="226"/>
      <c r="D27" s="225"/>
      <c r="E27" s="224"/>
      <c r="F27" s="223"/>
      <c r="G27" s="222"/>
      <c r="H27" s="222"/>
      <c r="I27" s="221"/>
      <c r="J27" s="220"/>
    </row>
    <row r="28" spans="1:10" s="212" customFormat="1" ht="6.75" customHeight="1">
      <c r="A28" s="219"/>
      <c r="B28" s="217"/>
      <c r="C28" s="218"/>
      <c r="D28" s="218"/>
      <c r="E28" s="217"/>
      <c r="F28" s="216"/>
      <c r="G28" s="215"/>
      <c r="H28" s="214"/>
      <c r="I28" s="213"/>
    </row>
    <row r="29" spans="1:10" s="196" customFormat="1" ht="38.25">
      <c r="A29" s="211" t="s">
        <v>425</v>
      </c>
      <c r="B29" s="210" t="s">
        <v>424</v>
      </c>
      <c r="C29" s="209"/>
      <c r="D29" s="208" t="s">
        <v>423</v>
      </c>
      <c r="E29" s="206">
        <f>E4+E12+E20</f>
        <v>1948080151</v>
      </c>
      <c r="F29" s="199"/>
      <c r="G29" s="205">
        <f>G15+G7+G25</f>
        <v>757930930</v>
      </c>
      <c r="H29" s="207">
        <f>H15+H7+H23</f>
        <v>564238716</v>
      </c>
      <c r="I29" s="204">
        <f>I15+I7+I23</f>
        <v>336638403</v>
      </c>
    </row>
    <row r="30" spans="1:10" s="196" customFormat="1" ht="18.75" customHeight="1">
      <c r="A30" s="203" t="s">
        <v>422</v>
      </c>
      <c r="B30" s="202"/>
      <c r="C30" s="202"/>
      <c r="D30" s="201"/>
      <c r="E30" s="206">
        <f>E17+E9+E25</f>
        <v>825544636.12</v>
      </c>
      <c r="F30" s="199"/>
      <c r="G30" s="205">
        <f>G9+G17+G25</f>
        <v>564194332.62</v>
      </c>
      <c r="H30" s="205">
        <f>H9+H17+H25</f>
        <v>207078659.5</v>
      </c>
      <c r="I30" s="204">
        <f>I9+I17+I25</f>
        <v>53968223</v>
      </c>
    </row>
    <row r="31" spans="1:10" s="196" customFormat="1" ht="20.25" customHeight="1">
      <c r="A31" s="203" t="s">
        <v>421</v>
      </c>
      <c r="B31" s="202"/>
      <c r="C31" s="202"/>
      <c r="D31" s="201"/>
      <c r="E31" s="200">
        <f>E30/E29</f>
        <v>0.42377344468923756</v>
      </c>
      <c r="F31" s="199"/>
      <c r="G31" s="198">
        <f>G30/G29</f>
        <v>0.74438752963940924</v>
      </c>
      <c r="H31" s="198">
        <f>H30/H29</f>
        <v>0.36700540680374016</v>
      </c>
      <c r="I31" s="197">
        <f>I30/I29</f>
        <v>0.16031511116692174</v>
      </c>
    </row>
    <row r="32" spans="1:10" s="191" customFormat="1" ht="12.75" customHeight="1">
      <c r="A32" s="195" t="s">
        <v>420</v>
      </c>
      <c r="B32" s="194"/>
      <c r="C32" s="188">
        <f>E5+E13+E21</f>
        <v>182100000</v>
      </c>
      <c r="D32" s="187"/>
      <c r="E32" s="193" t="s">
        <v>419</v>
      </c>
      <c r="F32" s="192">
        <f>C32/E29</f>
        <v>9.3476646690601184E-2</v>
      </c>
    </row>
    <row r="33" spans="1:10" s="184" customFormat="1">
      <c r="A33" s="190" t="s">
        <v>418</v>
      </c>
      <c r="B33" s="189"/>
      <c r="C33" s="188">
        <f>E7+E15+E23</f>
        <v>1765980151</v>
      </c>
      <c r="D33" s="187"/>
      <c r="E33" s="186" t="s">
        <v>417</v>
      </c>
      <c r="F33" s="185">
        <f>C33/E29</f>
        <v>0.90652335330939882</v>
      </c>
    </row>
    <row r="34" spans="1:10" ht="12.75" customHeight="1">
      <c r="A34" s="183" t="s">
        <v>416</v>
      </c>
      <c r="B34" s="183"/>
      <c r="C34" s="183"/>
      <c r="D34" s="183"/>
      <c r="E34" s="182"/>
      <c r="F34" s="181"/>
      <c r="G34" s="181"/>
      <c r="H34" s="181"/>
      <c r="I34" s="181"/>
      <c r="J34" s="181"/>
    </row>
    <row r="35" spans="1:10" ht="36" customHeight="1">
      <c r="A35" s="180" t="s">
        <v>415</v>
      </c>
      <c r="B35" s="180"/>
      <c r="C35" s="180"/>
      <c r="D35" s="180"/>
      <c r="E35" s="180"/>
      <c r="F35" s="180"/>
      <c r="G35" s="180"/>
      <c r="H35" s="180"/>
      <c r="I35" s="180"/>
      <c r="J35" s="180"/>
    </row>
    <row r="36" spans="1:10" ht="13.5" customHeight="1">
      <c r="A36" s="180" t="s">
        <v>414</v>
      </c>
      <c r="B36" s="180"/>
      <c r="C36" s="180"/>
      <c r="D36" s="180"/>
      <c r="E36" s="180"/>
      <c r="F36" s="180"/>
      <c r="G36" s="180"/>
      <c r="H36" s="180"/>
      <c r="I36" s="180"/>
      <c r="J36" s="180"/>
    </row>
    <row r="37" spans="1:10" ht="25.5" customHeight="1">
      <c r="A37" s="180" t="s">
        <v>413</v>
      </c>
      <c r="B37" s="180"/>
      <c r="C37" s="180"/>
      <c r="D37" s="180"/>
      <c r="E37" s="180"/>
      <c r="F37" s="180"/>
      <c r="G37" s="180"/>
      <c r="H37" s="180"/>
      <c r="I37" s="180"/>
      <c r="J37" s="180"/>
    </row>
  </sheetData>
  <mergeCells count="28">
    <mergeCell ref="G3:J3"/>
    <mergeCell ref="A30:D30"/>
    <mergeCell ref="A4:A10"/>
    <mergeCell ref="C32:D32"/>
    <mergeCell ref="B12:B18"/>
    <mergeCell ref="D26:D27"/>
    <mergeCell ref="B29:C29"/>
    <mergeCell ref="B20:B27"/>
    <mergeCell ref="A32:B32"/>
    <mergeCell ref="A31:D31"/>
    <mergeCell ref="A37:J37"/>
    <mergeCell ref="A36:J36"/>
    <mergeCell ref="A20:A27"/>
    <mergeCell ref="C12:C18"/>
    <mergeCell ref="A33:B33"/>
    <mergeCell ref="F20:F27"/>
    <mergeCell ref="C33:D33"/>
    <mergeCell ref="A34:D34"/>
    <mergeCell ref="C20:C27"/>
    <mergeCell ref="A35:J35"/>
    <mergeCell ref="A1:F2"/>
    <mergeCell ref="C3:D3"/>
    <mergeCell ref="B4:B10"/>
    <mergeCell ref="C4:C10"/>
    <mergeCell ref="F4:F10"/>
    <mergeCell ref="E26:E27"/>
    <mergeCell ref="F12:F18"/>
    <mergeCell ref="A12:A18"/>
  </mergeCells>
  <pageMargins left="0.75" right="0.75" top="1" bottom="1" header="0.5" footer="0.5"/>
  <pageSetup scale="7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dimension ref="A1:H45"/>
  <sheetViews>
    <sheetView workbookViewId="0">
      <selection activeCell="A3" sqref="A3:A5"/>
    </sheetView>
  </sheetViews>
  <sheetFormatPr defaultColWidth="24" defaultRowHeight="12"/>
  <cols>
    <col min="1" max="1" width="28.7109375" style="72" customWidth="1"/>
    <col min="2" max="2" width="8.7109375" style="72" customWidth="1"/>
    <col min="3" max="3" width="11.7109375" style="74" customWidth="1"/>
    <col min="4" max="5" width="12.28515625" style="74" customWidth="1"/>
    <col min="6" max="6" width="11.7109375" style="99" customWidth="1"/>
    <col min="7" max="7" width="29.28515625" style="72" customWidth="1"/>
    <col min="8" max="8" width="24" style="75"/>
    <col min="9" max="16384" width="24" style="72"/>
  </cols>
  <sheetData>
    <row r="1" spans="1:8" s="45" customFormat="1" ht="47.25" customHeight="1">
      <c r="A1" s="172" t="s">
        <v>181</v>
      </c>
      <c r="B1" s="172"/>
      <c r="C1" s="172"/>
      <c r="D1" s="172"/>
      <c r="E1" s="172"/>
      <c r="F1" s="172"/>
      <c r="G1" s="172"/>
      <c r="H1" s="172"/>
    </row>
    <row r="2" spans="1:8" s="46" customFormat="1" ht="50.25" customHeight="1">
      <c r="A2" s="173" t="s">
        <v>179</v>
      </c>
      <c r="B2" s="173"/>
      <c r="C2" s="173"/>
      <c r="D2" s="173"/>
      <c r="E2" s="173"/>
      <c r="F2" s="173"/>
      <c r="G2" s="173"/>
      <c r="H2" s="173"/>
    </row>
    <row r="3" spans="1:8" s="47" customFormat="1" ht="27.75" customHeight="1">
      <c r="A3" s="47" t="s">
        <v>384</v>
      </c>
      <c r="B3" s="88"/>
      <c r="C3" s="49">
        <f>SUM(C7:C45)</f>
        <v>344454875</v>
      </c>
      <c r="D3" s="76">
        <f>SUM(D7:D45)</f>
        <v>167404875</v>
      </c>
      <c r="E3" s="49">
        <f>SUM(E7:E45)</f>
        <v>97271282</v>
      </c>
      <c r="F3" s="50">
        <f>E3/C3</f>
        <v>0.2823919446632886</v>
      </c>
      <c r="G3" s="47" t="s">
        <v>373</v>
      </c>
      <c r="H3" s="89">
        <f>AVERAGE(H7:H39)</f>
        <v>0.36820137066176001</v>
      </c>
    </row>
    <row r="4" spans="1:8" s="47" customFormat="1" ht="24">
      <c r="A4" s="47" t="s">
        <v>382</v>
      </c>
      <c r="B4" s="88"/>
      <c r="C4" s="49">
        <f>SUM(C7:C12)</f>
        <v>233000000</v>
      </c>
      <c r="D4" s="76">
        <f>SUM(D7:D12)</f>
        <v>55950000</v>
      </c>
      <c r="E4" s="49">
        <f>SUM(E7:E12)</f>
        <v>63527296</v>
      </c>
      <c r="F4" s="50">
        <f>E4/C4</f>
        <v>0.27264933905579397</v>
      </c>
      <c r="G4" s="47" t="s">
        <v>375</v>
      </c>
      <c r="H4" s="89">
        <f>AVERAGE(H7:H10)</f>
        <v>0.44613673064713061</v>
      </c>
    </row>
    <row r="5" spans="1:8" s="47" customFormat="1" ht="24">
      <c r="A5" s="47" t="s">
        <v>383</v>
      </c>
      <c r="B5" s="88"/>
      <c r="C5" s="49">
        <f>SUM(C14:C45)</f>
        <v>111454875</v>
      </c>
      <c r="D5" s="76">
        <f>SUM(D14:D45)</f>
        <v>111454875</v>
      </c>
      <c r="E5" s="49">
        <f>SUM(E14:E45)</f>
        <v>33743986</v>
      </c>
      <c r="F5" s="50">
        <f>E5/C5</f>
        <v>0.30275917495757815</v>
      </c>
      <c r="G5" s="47" t="s">
        <v>374</v>
      </c>
      <c r="H5" s="89">
        <f>AVERAGE(H14:H39)</f>
        <v>0.38453449763799213</v>
      </c>
    </row>
    <row r="6" spans="1:8" s="52" customFormat="1" ht="23.25" customHeight="1">
      <c r="A6" s="52" t="s">
        <v>168</v>
      </c>
      <c r="B6" s="90" t="s">
        <v>132</v>
      </c>
      <c r="C6" s="54" t="s">
        <v>141</v>
      </c>
      <c r="D6" s="54" t="s">
        <v>133</v>
      </c>
      <c r="E6" s="54" t="s">
        <v>279</v>
      </c>
      <c r="F6" s="91" t="s">
        <v>0</v>
      </c>
      <c r="G6" s="52" t="s">
        <v>131</v>
      </c>
      <c r="H6" s="55" t="s">
        <v>118</v>
      </c>
    </row>
    <row r="7" spans="1:8" s="61" customFormat="1" ht="81" customHeight="1">
      <c r="A7" s="56" t="s">
        <v>166</v>
      </c>
      <c r="B7" s="56">
        <v>0.7</v>
      </c>
      <c r="C7" s="58">
        <v>3000000</v>
      </c>
      <c r="D7" s="59">
        <f t="shared" ref="D7:D12" si="0">B7*C7</f>
        <v>2100000</v>
      </c>
      <c r="E7" s="59">
        <v>2500000</v>
      </c>
      <c r="F7" s="64">
        <v>40526</v>
      </c>
      <c r="G7" s="61" t="s">
        <v>202</v>
      </c>
      <c r="H7" s="62">
        <f t="shared" ref="H7:H12" si="1">E7/C7</f>
        <v>0.83333333333333337</v>
      </c>
    </row>
    <row r="8" spans="1:8" s="61" customFormat="1" ht="46.5" customHeight="1">
      <c r="A8" s="61" t="s">
        <v>158</v>
      </c>
      <c r="B8" s="61">
        <v>0.1</v>
      </c>
      <c r="C8" s="58">
        <v>65000000</v>
      </c>
      <c r="D8" s="59">
        <f t="shared" si="0"/>
        <v>6500000</v>
      </c>
      <c r="E8" s="58">
        <v>59827296</v>
      </c>
      <c r="F8" s="64">
        <v>40255</v>
      </c>
      <c r="G8" s="61" t="s">
        <v>253</v>
      </c>
      <c r="H8" s="62">
        <f t="shared" si="1"/>
        <v>0.92041993846153847</v>
      </c>
    </row>
    <row r="9" spans="1:8" s="61" customFormat="1" ht="40.5" customHeight="1">
      <c r="A9" s="56" t="s">
        <v>150</v>
      </c>
      <c r="B9" s="56">
        <v>0.3</v>
      </c>
      <c r="C9" s="58">
        <v>90000000</v>
      </c>
      <c r="D9" s="59">
        <f t="shared" si="0"/>
        <v>27000000</v>
      </c>
      <c r="E9" s="59">
        <v>200000</v>
      </c>
      <c r="F9" s="64">
        <v>41179</v>
      </c>
      <c r="G9" s="61" t="s">
        <v>328</v>
      </c>
      <c r="H9" s="62">
        <f t="shared" si="1"/>
        <v>2.2222222222222222E-3</v>
      </c>
    </row>
    <row r="10" spans="1:8" s="61" customFormat="1" ht="41.25" customHeight="1">
      <c r="A10" s="56" t="s">
        <v>148</v>
      </c>
      <c r="B10" s="56">
        <v>0.11</v>
      </c>
      <c r="C10" s="59">
        <v>35000000</v>
      </c>
      <c r="D10" s="59">
        <f t="shared" si="0"/>
        <v>3850000</v>
      </c>
      <c r="E10" s="59">
        <v>1000000</v>
      </c>
      <c r="F10" s="60">
        <v>41179</v>
      </c>
      <c r="G10" s="61" t="s">
        <v>270</v>
      </c>
      <c r="H10" s="62">
        <f t="shared" si="1"/>
        <v>2.8571428571428571E-2</v>
      </c>
    </row>
    <row r="11" spans="1:8" s="93" customFormat="1" ht="72">
      <c r="A11" s="84" t="s">
        <v>344</v>
      </c>
      <c r="B11" s="61">
        <v>0.8</v>
      </c>
      <c r="C11" s="12">
        <v>20000000</v>
      </c>
      <c r="D11" s="59">
        <f t="shared" si="0"/>
        <v>16000000</v>
      </c>
      <c r="E11" s="59">
        <v>0</v>
      </c>
      <c r="F11" s="85">
        <v>41415</v>
      </c>
      <c r="G11" s="61" t="s">
        <v>346</v>
      </c>
      <c r="H11" s="62">
        <f t="shared" si="1"/>
        <v>0</v>
      </c>
    </row>
    <row r="12" spans="1:8" s="61" customFormat="1" ht="36">
      <c r="A12" s="84" t="s">
        <v>351</v>
      </c>
      <c r="B12" s="61">
        <v>2.5000000000000001E-2</v>
      </c>
      <c r="C12" s="12">
        <v>20000000</v>
      </c>
      <c r="D12" s="59">
        <f t="shared" si="0"/>
        <v>500000</v>
      </c>
      <c r="E12" s="59">
        <v>0</v>
      </c>
      <c r="F12" s="85">
        <v>41443</v>
      </c>
      <c r="G12" s="61" t="s">
        <v>358</v>
      </c>
      <c r="H12" s="62">
        <f t="shared" si="1"/>
        <v>0</v>
      </c>
    </row>
    <row r="13" spans="1:8" s="66" customFormat="1" ht="15" customHeight="1">
      <c r="A13" s="94" t="s">
        <v>230</v>
      </c>
      <c r="B13" s="94"/>
      <c r="C13" s="95"/>
      <c r="D13" s="68"/>
      <c r="E13" s="68"/>
      <c r="F13" s="96"/>
      <c r="H13" s="69"/>
    </row>
    <row r="14" spans="1:8" s="61" customFormat="1" ht="34.5" customHeight="1">
      <c r="A14" s="56" t="s">
        <v>14</v>
      </c>
      <c r="B14" s="56">
        <v>1</v>
      </c>
      <c r="C14" s="58">
        <v>150000</v>
      </c>
      <c r="D14" s="59">
        <f t="shared" ref="D14:D20" si="2">B14*C14</f>
        <v>150000</v>
      </c>
      <c r="E14" s="59">
        <v>147106</v>
      </c>
      <c r="F14" s="64">
        <v>40254</v>
      </c>
      <c r="G14" s="61" t="s">
        <v>232</v>
      </c>
      <c r="H14" s="62">
        <f t="shared" ref="H14:H45" si="3">E14/C14</f>
        <v>0.98070666666666662</v>
      </c>
    </row>
    <row r="15" spans="1:8" s="61" customFormat="1" ht="34.5" customHeight="1">
      <c r="A15" s="56" t="s">
        <v>30</v>
      </c>
      <c r="B15" s="56">
        <v>1</v>
      </c>
      <c r="C15" s="58">
        <v>2000000</v>
      </c>
      <c r="D15" s="59">
        <f t="shared" si="2"/>
        <v>2000000</v>
      </c>
      <c r="E15" s="58">
        <v>997120</v>
      </c>
      <c r="F15" s="64">
        <v>40331</v>
      </c>
      <c r="G15" s="61" t="s">
        <v>232</v>
      </c>
      <c r="H15" s="62">
        <f t="shared" si="3"/>
        <v>0.49856</v>
      </c>
    </row>
    <row r="16" spans="1:8" s="61" customFormat="1" ht="38.25" customHeight="1">
      <c r="A16" s="56" t="s">
        <v>43</v>
      </c>
      <c r="B16" s="56">
        <v>1</v>
      </c>
      <c r="C16" s="59">
        <v>20000000</v>
      </c>
      <c r="D16" s="59">
        <f t="shared" si="2"/>
        <v>20000000</v>
      </c>
      <c r="E16" s="58">
        <v>5203567</v>
      </c>
      <c r="F16" s="64">
        <v>40450</v>
      </c>
      <c r="G16" s="61" t="s">
        <v>232</v>
      </c>
      <c r="H16" s="62">
        <f t="shared" si="3"/>
        <v>0.26017835</v>
      </c>
    </row>
    <row r="17" spans="1:8" s="61" customFormat="1" ht="33" customHeight="1">
      <c r="A17" s="56" t="s">
        <v>44</v>
      </c>
      <c r="B17" s="56">
        <v>1</v>
      </c>
      <c r="C17" s="59">
        <v>300000</v>
      </c>
      <c r="D17" s="59">
        <f t="shared" si="2"/>
        <v>300000</v>
      </c>
      <c r="E17" s="59">
        <v>7136</v>
      </c>
      <c r="F17" s="64">
        <v>40457</v>
      </c>
      <c r="G17" s="61" t="s">
        <v>232</v>
      </c>
      <c r="H17" s="62">
        <f t="shared" si="3"/>
        <v>2.3786666666666668E-2</v>
      </c>
    </row>
    <row r="18" spans="1:8" s="61" customFormat="1" ht="38.25" customHeight="1">
      <c r="A18" s="56" t="s">
        <v>58</v>
      </c>
      <c r="B18" s="56">
        <v>1</v>
      </c>
      <c r="C18" s="58">
        <v>550000</v>
      </c>
      <c r="D18" s="59">
        <f t="shared" si="2"/>
        <v>550000</v>
      </c>
      <c r="E18" s="59">
        <v>442758</v>
      </c>
      <c r="F18" s="64">
        <v>40477</v>
      </c>
      <c r="G18" s="61" t="s">
        <v>232</v>
      </c>
      <c r="H18" s="62">
        <f t="shared" si="3"/>
        <v>0.80501454545454543</v>
      </c>
    </row>
    <row r="19" spans="1:8" s="61" customFormat="1" ht="37.5" customHeight="1">
      <c r="A19" s="56" t="s">
        <v>127</v>
      </c>
      <c r="B19" s="56">
        <v>1</v>
      </c>
      <c r="C19" s="58">
        <v>21526658</v>
      </c>
      <c r="D19" s="59">
        <f t="shared" si="2"/>
        <v>21526658</v>
      </c>
      <c r="E19" s="58">
        <v>21526658</v>
      </c>
      <c r="F19" s="64">
        <v>40450</v>
      </c>
      <c r="G19" s="61" t="s">
        <v>233</v>
      </c>
      <c r="H19" s="62">
        <f t="shared" si="3"/>
        <v>1</v>
      </c>
    </row>
    <row r="20" spans="1:8" s="61" customFormat="1" ht="31.5" customHeight="1">
      <c r="A20" s="56" t="s">
        <v>60</v>
      </c>
      <c r="B20" s="56">
        <v>1</v>
      </c>
      <c r="C20" s="58">
        <v>12500000</v>
      </c>
      <c r="D20" s="59">
        <f t="shared" si="2"/>
        <v>12500000</v>
      </c>
      <c r="E20" s="58">
        <v>0</v>
      </c>
      <c r="F20" s="64">
        <v>40490</v>
      </c>
      <c r="G20" s="61" t="s">
        <v>234</v>
      </c>
      <c r="H20" s="62">
        <f t="shared" si="3"/>
        <v>0</v>
      </c>
    </row>
    <row r="21" spans="1:8" s="61" customFormat="1" ht="36">
      <c r="A21" s="56" t="s">
        <v>65</v>
      </c>
      <c r="B21" s="56">
        <v>1</v>
      </c>
      <c r="C21" s="58">
        <v>245000</v>
      </c>
      <c r="D21" s="59">
        <f t="shared" ref="D21:D42" si="4">B21*C21</f>
        <v>245000</v>
      </c>
      <c r="E21" s="58">
        <v>154400</v>
      </c>
      <c r="F21" s="64">
        <v>40521</v>
      </c>
      <c r="G21" s="61" t="s">
        <v>235</v>
      </c>
      <c r="H21" s="62">
        <f t="shared" si="3"/>
        <v>0.63020408163265307</v>
      </c>
    </row>
    <row r="22" spans="1:8" s="61" customFormat="1" ht="36">
      <c r="A22" s="56" t="s">
        <v>66</v>
      </c>
      <c r="B22" s="56">
        <v>1</v>
      </c>
      <c r="C22" s="58">
        <v>100000</v>
      </c>
      <c r="D22" s="58">
        <f t="shared" si="4"/>
        <v>100000</v>
      </c>
      <c r="E22" s="58">
        <v>0</v>
      </c>
      <c r="F22" s="64">
        <v>40521</v>
      </c>
      <c r="G22" s="61" t="s">
        <v>235</v>
      </c>
      <c r="H22" s="62">
        <f t="shared" si="3"/>
        <v>0</v>
      </c>
    </row>
    <row r="23" spans="1:8" s="61" customFormat="1" ht="36">
      <c r="A23" s="56" t="s">
        <v>68</v>
      </c>
      <c r="B23" s="56">
        <v>1</v>
      </c>
      <c r="C23" s="58">
        <v>250000</v>
      </c>
      <c r="D23" s="58">
        <f>B23*C23</f>
        <v>250000</v>
      </c>
      <c r="E23" s="58">
        <v>204362</v>
      </c>
      <c r="F23" s="64">
        <v>40526</v>
      </c>
      <c r="G23" s="61" t="s">
        <v>236</v>
      </c>
      <c r="H23" s="62">
        <f t="shared" si="3"/>
        <v>0.81744799999999995</v>
      </c>
    </row>
    <row r="24" spans="1:8" s="61" customFormat="1" ht="36">
      <c r="A24" s="56" t="s">
        <v>69</v>
      </c>
      <c r="B24" s="56">
        <v>1</v>
      </c>
      <c r="C24" s="58">
        <v>550000</v>
      </c>
      <c r="D24" s="58">
        <v>550000</v>
      </c>
      <c r="E24" s="58">
        <v>295747</v>
      </c>
      <c r="F24" s="64">
        <v>40526</v>
      </c>
      <c r="G24" s="61" t="s">
        <v>236</v>
      </c>
      <c r="H24" s="62">
        <f t="shared" si="3"/>
        <v>0.53772181818181819</v>
      </c>
    </row>
    <row r="25" spans="1:8" s="61" customFormat="1" ht="36">
      <c r="A25" s="56" t="s">
        <v>70</v>
      </c>
      <c r="B25" s="56">
        <v>1</v>
      </c>
      <c r="C25" s="58">
        <v>600000</v>
      </c>
      <c r="D25" s="58">
        <f>B25*C25</f>
        <v>600000</v>
      </c>
      <c r="E25" s="58">
        <v>0</v>
      </c>
      <c r="F25" s="64">
        <v>40526</v>
      </c>
      <c r="G25" s="61" t="s">
        <v>236</v>
      </c>
      <c r="H25" s="62">
        <f t="shared" si="3"/>
        <v>0</v>
      </c>
    </row>
    <row r="26" spans="1:8" s="56" customFormat="1" ht="48">
      <c r="A26" s="56" t="s">
        <v>71</v>
      </c>
      <c r="B26" s="56">
        <v>1</v>
      </c>
      <c r="C26" s="58">
        <v>300000</v>
      </c>
      <c r="D26" s="58">
        <f>B26*C26</f>
        <v>300000</v>
      </c>
      <c r="E26" s="58">
        <v>0</v>
      </c>
      <c r="F26" s="64">
        <v>40526</v>
      </c>
      <c r="G26" s="56" t="s">
        <v>236</v>
      </c>
      <c r="H26" s="80">
        <f t="shared" si="3"/>
        <v>0</v>
      </c>
    </row>
    <row r="27" spans="1:8" s="61" customFormat="1" ht="48">
      <c r="A27" s="56" t="s">
        <v>72</v>
      </c>
      <c r="B27" s="56">
        <v>1</v>
      </c>
      <c r="C27" s="58">
        <v>200000</v>
      </c>
      <c r="D27" s="58">
        <f>B27*C27</f>
        <v>200000</v>
      </c>
      <c r="E27" s="58">
        <v>0</v>
      </c>
      <c r="F27" s="64">
        <v>40526</v>
      </c>
      <c r="G27" s="61" t="s">
        <v>236</v>
      </c>
      <c r="H27" s="62">
        <f t="shared" si="3"/>
        <v>0</v>
      </c>
    </row>
    <row r="28" spans="1:8" s="61" customFormat="1" ht="36">
      <c r="A28" s="56" t="s">
        <v>82</v>
      </c>
      <c r="B28" s="56">
        <v>1</v>
      </c>
      <c r="C28" s="59">
        <v>722467</v>
      </c>
      <c r="D28" s="58">
        <f t="shared" si="4"/>
        <v>722467</v>
      </c>
      <c r="E28" s="58">
        <v>591279</v>
      </c>
      <c r="F28" s="63">
        <v>40658</v>
      </c>
      <c r="G28" s="61" t="s">
        <v>235</v>
      </c>
      <c r="H28" s="62">
        <f t="shared" si="3"/>
        <v>0.81841661972103918</v>
      </c>
    </row>
    <row r="29" spans="1:8" s="61" customFormat="1" ht="24">
      <c r="A29" s="56" t="s">
        <v>322</v>
      </c>
      <c r="B29" s="56">
        <v>1</v>
      </c>
      <c r="C29" s="58">
        <v>50000</v>
      </c>
      <c r="D29" s="58">
        <f t="shared" si="4"/>
        <v>50000</v>
      </c>
      <c r="E29" s="58">
        <v>50000</v>
      </c>
      <c r="F29" s="63">
        <v>40708</v>
      </c>
      <c r="G29" s="61" t="s">
        <v>235</v>
      </c>
      <c r="H29" s="62">
        <f t="shared" si="3"/>
        <v>1</v>
      </c>
    </row>
    <row r="30" spans="1:8" s="61" customFormat="1" ht="36">
      <c r="A30" s="56" t="s">
        <v>90</v>
      </c>
      <c r="B30" s="56">
        <v>1</v>
      </c>
      <c r="C30" s="58">
        <v>11000000</v>
      </c>
      <c r="D30" s="58">
        <f t="shared" si="4"/>
        <v>11000000</v>
      </c>
      <c r="E30" s="58">
        <v>0</v>
      </c>
      <c r="F30" s="63">
        <v>40757</v>
      </c>
      <c r="G30" s="61" t="s">
        <v>235</v>
      </c>
      <c r="H30" s="62">
        <f t="shared" si="3"/>
        <v>0</v>
      </c>
    </row>
    <row r="31" spans="1:8" s="61" customFormat="1" ht="24">
      <c r="A31" s="56" t="s">
        <v>91</v>
      </c>
      <c r="B31" s="56">
        <v>1</v>
      </c>
      <c r="C31" s="58">
        <v>500000</v>
      </c>
      <c r="D31" s="58">
        <f t="shared" si="4"/>
        <v>500000</v>
      </c>
      <c r="E31" s="58">
        <v>433110</v>
      </c>
      <c r="F31" s="63">
        <v>40766</v>
      </c>
      <c r="G31" s="61" t="s">
        <v>235</v>
      </c>
      <c r="H31" s="62">
        <f t="shared" si="3"/>
        <v>0.86621999999999999</v>
      </c>
    </row>
    <row r="32" spans="1:8" s="61" customFormat="1" ht="36">
      <c r="A32" s="56" t="s">
        <v>98</v>
      </c>
      <c r="B32" s="56">
        <v>1</v>
      </c>
      <c r="C32" s="58">
        <v>600000</v>
      </c>
      <c r="D32" s="58">
        <f t="shared" si="4"/>
        <v>600000</v>
      </c>
      <c r="E32" s="58">
        <v>0</v>
      </c>
      <c r="F32" s="63">
        <v>40892</v>
      </c>
      <c r="G32" s="61" t="s">
        <v>235</v>
      </c>
      <c r="H32" s="62">
        <f t="shared" si="3"/>
        <v>0</v>
      </c>
    </row>
    <row r="33" spans="1:8" s="61" customFormat="1" ht="24">
      <c r="A33" s="82" t="s">
        <v>106</v>
      </c>
      <c r="B33" s="56">
        <v>1</v>
      </c>
      <c r="C33" s="58">
        <v>2000000</v>
      </c>
      <c r="D33" s="58">
        <f t="shared" si="4"/>
        <v>2000000</v>
      </c>
      <c r="E33" s="58">
        <v>2000000</v>
      </c>
      <c r="F33" s="97">
        <v>40976</v>
      </c>
      <c r="G33" s="61" t="s">
        <v>235</v>
      </c>
      <c r="H33" s="62">
        <f t="shared" si="3"/>
        <v>1</v>
      </c>
    </row>
    <row r="34" spans="1:8" s="61" customFormat="1" ht="36">
      <c r="A34" s="61" t="s">
        <v>327</v>
      </c>
      <c r="B34" s="61">
        <v>1</v>
      </c>
      <c r="C34" s="59">
        <v>750000</v>
      </c>
      <c r="D34" s="59">
        <f>B34*C34</f>
        <v>750000</v>
      </c>
      <c r="E34" s="58">
        <v>307312</v>
      </c>
      <c r="F34" s="64">
        <v>41001</v>
      </c>
      <c r="G34" s="61" t="s">
        <v>323</v>
      </c>
      <c r="H34" s="62">
        <f t="shared" si="3"/>
        <v>0.40974933333333335</v>
      </c>
    </row>
    <row r="35" spans="1:8" s="61" customFormat="1" ht="24">
      <c r="A35" s="56" t="s">
        <v>111</v>
      </c>
      <c r="B35" s="70">
        <v>1</v>
      </c>
      <c r="C35" s="58">
        <v>1350000</v>
      </c>
      <c r="D35" s="59">
        <f>B35*C35</f>
        <v>1350000</v>
      </c>
      <c r="E35" s="58">
        <v>0</v>
      </c>
      <c r="F35" s="63">
        <v>41064</v>
      </c>
      <c r="G35" s="61" t="s">
        <v>228</v>
      </c>
      <c r="H35" s="62">
        <f t="shared" si="3"/>
        <v>0</v>
      </c>
    </row>
    <row r="36" spans="1:8" s="61" customFormat="1">
      <c r="A36" s="56" t="s">
        <v>122</v>
      </c>
      <c r="B36" s="56">
        <v>1</v>
      </c>
      <c r="C36" s="58">
        <v>3395000</v>
      </c>
      <c r="D36" s="58">
        <f t="shared" si="4"/>
        <v>3395000</v>
      </c>
      <c r="E36" s="58">
        <v>291181</v>
      </c>
      <c r="F36" s="63">
        <v>41073</v>
      </c>
      <c r="G36" s="61" t="s">
        <v>235</v>
      </c>
      <c r="H36" s="62">
        <f t="shared" si="3"/>
        <v>8.5767599410898385E-2</v>
      </c>
    </row>
    <row r="37" spans="1:8" s="61" customFormat="1" ht="36">
      <c r="A37" s="56" t="s">
        <v>123</v>
      </c>
      <c r="B37" s="56">
        <v>1</v>
      </c>
      <c r="C37" s="58">
        <v>1600000</v>
      </c>
      <c r="D37" s="58">
        <f t="shared" si="4"/>
        <v>1600000</v>
      </c>
      <c r="E37" s="58">
        <v>0</v>
      </c>
      <c r="F37" s="63">
        <v>41073</v>
      </c>
      <c r="G37" s="61" t="s">
        <v>235</v>
      </c>
      <c r="H37" s="62">
        <f t="shared" si="3"/>
        <v>0</v>
      </c>
    </row>
    <row r="38" spans="1:8" s="61" customFormat="1" ht="36">
      <c r="A38" s="56" t="s">
        <v>194</v>
      </c>
      <c r="B38" s="56">
        <v>1</v>
      </c>
      <c r="C38" s="59">
        <v>340750</v>
      </c>
      <c r="D38" s="58">
        <f>B38*C38</f>
        <v>340750</v>
      </c>
      <c r="E38" s="58">
        <v>90000</v>
      </c>
      <c r="F38" s="60">
        <v>41120</v>
      </c>
      <c r="G38" s="61" t="s">
        <v>237</v>
      </c>
      <c r="H38" s="62">
        <f t="shared" si="3"/>
        <v>0.26412325752017607</v>
      </c>
    </row>
    <row r="39" spans="1:8" s="61" customFormat="1" ht="24">
      <c r="A39" s="56" t="s">
        <v>199</v>
      </c>
      <c r="B39" s="56">
        <v>1</v>
      </c>
      <c r="C39" s="59">
        <v>3500000</v>
      </c>
      <c r="D39" s="58">
        <f t="shared" si="4"/>
        <v>3500000</v>
      </c>
      <c r="E39" s="59">
        <v>0</v>
      </c>
      <c r="F39" s="60">
        <v>41220</v>
      </c>
      <c r="G39" s="61" t="s">
        <v>235</v>
      </c>
      <c r="H39" s="62">
        <f t="shared" si="3"/>
        <v>0</v>
      </c>
    </row>
    <row r="40" spans="1:8" s="61" customFormat="1" ht="36">
      <c r="A40" s="77" t="s">
        <v>359</v>
      </c>
      <c r="B40" s="61">
        <v>1</v>
      </c>
      <c r="C40" s="59">
        <v>1570000</v>
      </c>
      <c r="D40" s="59">
        <f>B40*C40</f>
        <v>1570000</v>
      </c>
      <c r="E40" s="59">
        <v>0</v>
      </c>
      <c r="F40" s="64">
        <v>41227</v>
      </c>
      <c r="G40" s="61" t="s">
        <v>235</v>
      </c>
      <c r="H40" s="62">
        <f t="shared" si="3"/>
        <v>0</v>
      </c>
    </row>
    <row r="41" spans="1:8" s="61" customFormat="1" ht="39.75" customHeight="1">
      <c r="A41" s="61" t="s">
        <v>324</v>
      </c>
      <c r="B41" s="61">
        <v>1</v>
      </c>
      <c r="C41" s="59">
        <v>17500000</v>
      </c>
      <c r="D41" s="59">
        <f t="shared" si="4"/>
        <v>17500000</v>
      </c>
      <c r="E41" s="59">
        <v>0</v>
      </c>
      <c r="F41" s="64">
        <v>41248</v>
      </c>
      <c r="G41" s="61" t="s">
        <v>323</v>
      </c>
      <c r="H41" s="62">
        <f t="shared" si="3"/>
        <v>0</v>
      </c>
    </row>
    <row r="42" spans="1:8" s="61" customFormat="1" ht="31.5" customHeight="1">
      <c r="A42" s="56" t="s">
        <v>325</v>
      </c>
      <c r="B42" s="61">
        <v>1</v>
      </c>
      <c r="C42" s="59">
        <v>1000000</v>
      </c>
      <c r="D42" s="59">
        <f t="shared" si="4"/>
        <v>1000000</v>
      </c>
      <c r="E42" s="59">
        <v>1000000</v>
      </c>
      <c r="F42" s="64">
        <v>41249</v>
      </c>
      <c r="G42" s="61" t="s">
        <v>326</v>
      </c>
      <c r="H42" s="62">
        <f t="shared" si="3"/>
        <v>1</v>
      </c>
    </row>
    <row r="43" spans="1:8" s="61" customFormat="1">
      <c r="A43" s="98" t="s">
        <v>336</v>
      </c>
      <c r="B43" s="61">
        <v>1</v>
      </c>
      <c r="C43" s="58">
        <v>2000000</v>
      </c>
      <c r="D43" s="59">
        <f>B43*C43</f>
        <v>2000000</v>
      </c>
      <c r="E43" s="59">
        <v>2250</v>
      </c>
      <c r="F43" s="63">
        <v>41298</v>
      </c>
      <c r="G43" s="61" t="s">
        <v>235</v>
      </c>
      <c r="H43" s="62">
        <f t="shared" si="3"/>
        <v>1.1249999999999999E-3</v>
      </c>
    </row>
    <row r="44" spans="1:8" s="61" customFormat="1" ht="24">
      <c r="A44" s="84" t="s">
        <v>339</v>
      </c>
      <c r="B44" s="61">
        <v>1</v>
      </c>
      <c r="C44" s="12">
        <v>4000000</v>
      </c>
      <c r="D44" s="59">
        <f>B44*C44</f>
        <v>4000000</v>
      </c>
      <c r="E44" s="59">
        <v>0</v>
      </c>
      <c r="F44" s="64">
        <v>41360</v>
      </c>
      <c r="G44" s="61" t="s">
        <v>326</v>
      </c>
      <c r="H44" s="62">
        <f t="shared" si="3"/>
        <v>0</v>
      </c>
    </row>
    <row r="45" spans="1:8" s="61" customFormat="1" ht="36">
      <c r="A45" s="84" t="s">
        <v>340</v>
      </c>
      <c r="B45" s="61">
        <v>1</v>
      </c>
      <c r="C45" s="59">
        <v>305000</v>
      </c>
      <c r="D45" s="59">
        <f>B45*C45</f>
        <v>305000</v>
      </c>
      <c r="E45" s="59">
        <v>0</v>
      </c>
      <c r="F45" s="64">
        <v>41388</v>
      </c>
      <c r="G45" s="61" t="s">
        <v>341</v>
      </c>
      <c r="H45" s="62">
        <f t="shared" si="3"/>
        <v>0</v>
      </c>
    </row>
  </sheetData>
  <mergeCells count="2">
    <mergeCell ref="A1:H1"/>
    <mergeCell ref="A2:H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dimension ref="A1:H9"/>
  <sheetViews>
    <sheetView workbookViewId="0">
      <selection activeCell="A3" sqref="A3:A5"/>
    </sheetView>
  </sheetViews>
  <sheetFormatPr defaultRowHeight="58.5" customHeight="1"/>
  <cols>
    <col min="1" max="1" width="24.42578125" style="72" customWidth="1"/>
    <col min="2" max="2" width="8.28515625" style="73" customWidth="1"/>
    <col min="3" max="3" width="10.28515625" style="74" customWidth="1"/>
    <col min="4" max="5" width="11.7109375" style="74" customWidth="1"/>
    <col min="6" max="6" width="9.28515625" style="99" bestFit="1" customWidth="1"/>
    <col min="7" max="7" width="25.28515625" style="72" customWidth="1"/>
    <col min="8" max="16384" width="9.140625" style="72"/>
  </cols>
  <sheetData>
    <row r="1" spans="1:8" s="45" customFormat="1" ht="30" customHeight="1">
      <c r="A1" s="172" t="s">
        <v>167</v>
      </c>
      <c r="B1" s="172"/>
      <c r="C1" s="172"/>
      <c r="D1" s="172"/>
      <c r="E1" s="172"/>
      <c r="F1" s="172"/>
      <c r="G1" s="172"/>
      <c r="H1" s="172"/>
    </row>
    <row r="2" spans="1:8" s="46" customFormat="1" ht="30" customHeight="1">
      <c r="A2" s="173"/>
      <c r="B2" s="173"/>
      <c r="C2" s="173"/>
      <c r="D2" s="173"/>
      <c r="E2" s="173"/>
      <c r="F2" s="173"/>
      <c r="G2" s="173"/>
      <c r="H2" s="173"/>
    </row>
    <row r="3" spans="1:8" s="47" customFormat="1" ht="13.5" customHeight="1">
      <c r="A3" s="47" t="s">
        <v>385</v>
      </c>
      <c r="B3" s="48"/>
      <c r="C3" s="49">
        <f>SUM(C7:C9)</f>
        <v>100500000</v>
      </c>
      <c r="D3" s="76">
        <f>SUM(D7:D9)</f>
        <v>2400000</v>
      </c>
      <c r="E3" s="49">
        <f>SUM(E7:E9)</f>
        <v>10317128.5</v>
      </c>
      <c r="G3" s="47" t="s">
        <v>373</v>
      </c>
      <c r="H3" s="109">
        <f>AVERAGE(H7:H9)</f>
        <v>0.40110756388888885</v>
      </c>
    </row>
    <row r="4" spans="1:8" s="47" customFormat="1" ht="25.5" customHeight="1">
      <c r="A4" s="47" t="s">
        <v>386</v>
      </c>
      <c r="B4" s="48"/>
      <c r="C4" s="49">
        <f>SUM(C7:C9)</f>
        <v>100500000</v>
      </c>
      <c r="D4" s="76">
        <f>SUM(D7:D9)</f>
        <v>2400000</v>
      </c>
      <c r="E4" s="49">
        <f>SUM(E7:E9)</f>
        <v>10317128.5</v>
      </c>
      <c r="F4" s="110"/>
      <c r="G4" s="47" t="s">
        <v>375</v>
      </c>
      <c r="H4" s="109">
        <f>AVERAGE(H7:H9)</f>
        <v>0.40110756388888885</v>
      </c>
    </row>
    <row r="5" spans="1:8" s="47" customFormat="1" ht="15" customHeight="1">
      <c r="A5" s="47" t="s">
        <v>387</v>
      </c>
      <c r="B5" s="48"/>
      <c r="C5" s="49">
        <v>0</v>
      </c>
      <c r="D5" s="76">
        <v>0</v>
      </c>
      <c r="E5" s="49">
        <v>0</v>
      </c>
      <c r="F5" s="110"/>
      <c r="G5" s="47" t="s">
        <v>374</v>
      </c>
      <c r="H5" s="47">
        <v>0</v>
      </c>
    </row>
    <row r="6" spans="1:8" s="111" customFormat="1" ht="39" customHeight="1">
      <c r="A6" s="111" t="s">
        <v>200</v>
      </c>
      <c r="B6" s="112" t="s">
        <v>132</v>
      </c>
      <c r="C6" s="113" t="s">
        <v>141</v>
      </c>
      <c r="D6" s="113" t="s">
        <v>133</v>
      </c>
      <c r="E6" s="113" t="s">
        <v>279</v>
      </c>
      <c r="F6" s="114" t="s">
        <v>0</v>
      </c>
      <c r="G6" s="111" t="s">
        <v>131</v>
      </c>
      <c r="H6" s="115" t="s">
        <v>278</v>
      </c>
    </row>
    <row r="7" spans="1:8" s="61" customFormat="1" ht="59.25" customHeight="1">
      <c r="A7" s="56" t="s">
        <v>332</v>
      </c>
      <c r="B7" s="57">
        <v>1</v>
      </c>
      <c r="C7" s="59">
        <v>500000</v>
      </c>
      <c r="D7" s="59">
        <f>B7*C7</f>
        <v>500000</v>
      </c>
      <c r="E7" s="59">
        <v>500000</v>
      </c>
      <c r="F7" s="64">
        <v>40556</v>
      </c>
      <c r="G7" s="61" t="s">
        <v>265</v>
      </c>
      <c r="H7" s="116">
        <f>E7/C7</f>
        <v>1</v>
      </c>
    </row>
    <row r="8" spans="1:8" s="92" customFormat="1" ht="52.5" customHeight="1">
      <c r="A8" s="117" t="s">
        <v>331</v>
      </c>
      <c r="B8" s="57">
        <v>2.5000000000000001E-2</v>
      </c>
      <c r="C8" s="59">
        <v>40000000</v>
      </c>
      <c r="D8" s="59">
        <f>B8*C8</f>
        <v>1000000</v>
      </c>
      <c r="E8" s="59">
        <v>4764466</v>
      </c>
      <c r="F8" s="64">
        <v>40878</v>
      </c>
      <c r="G8" s="92" t="s">
        <v>263</v>
      </c>
      <c r="H8" s="116">
        <f>E8/C8</f>
        <v>0.11911165</v>
      </c>
    </row>
    <row r="9" spans="1:8" s="61" customFormat="1" ht="49.5" customHeight="1">
      <c r="A9" s="56" t="s">
        <v>157</v>
      </c>
      <c r="B9" s="57">
        <v>1.4999999999999999E-2</v>
      </c>
      <c r="C9" s="59">
        <v>60000000</v>
      </c>
      <c r="D9" s="59">
        <f>B9*C9</f>
        <v>900000</v>
      </c>
      <c r="E9" s="58">
        <v>5052662.5</v>
      </c>
      <c r="F9" s="64">
        <v>40878</v>
      </c>
      <c r="G9" s="61" t="s">
        <v>264</v>
      </c>
      <c r="H9" s="116">
        <f>E9/C9</f>
        <v>8.4211041666666667E-2</v>
      </c>
    </row>
  </sheetData>
  <mergeCells count="2">
    <mergeCell ref="A1:H1"/>
    <mergeCell ref="A2:H2"/>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H21"/>
  <sheetViews>
    <sheetView workbookViewId="0">
      <selection activeCell="A3" sqref="A3:A5"/>
    </sheetView>
  </sheetViews>
  <sheetFormatPr defaultColWidth="16.85546875" defaultRowHeight="12"/>
  <cols>
    <col min="1" max="1" width="22.140625" style="72" customWidth="1"/>
    <col min="2" max="2" width="11" style="72" customWidth="1"/>
    <col min="3" max="3" width="14.42578125" style="74" customWidth="1"/>
    <col min="4" max="4" width="18.85546875" style="74" customWidth="1"/>
    <col min="5" max="5" width="16.85546875" style="74"/>
    <col min="6" max="6" width="10.5703125" style="72" customWidth="1"/>
    <col min="7" max="7" width="26" style="72" customWidth="1"/>
    <col min="8" max="8" width="16.85546875" style="75"/>
    <col min="9" max="16384" width="16.85546875" style="72"/>
  </cols>
  <sheetData>
    <row r="1" spans="1:8" s="45" customFormat="1" ht="30" customHeight="1">
      <c r="A1" s="172" t="s">
        <v>162</v>
      </c>
      <c r="B1" s="172"/>
      <c r="C1" s="172"/>
      <c r="D1" s="172"/>
      <c r="E1" s="172"/>
      <c r="F1" s="172"/>
      <c r="G1" s="172"/>
      <c r="H1" s="172"/>
    </row>
    <row r="2" spans="1:8" s="46" customFormat="1" ht="30" customHeight="1">
      <c r="A2" s="173" t="s">
        <v>152</v>
      </c>
      <c r="B2" s="173"/>
      <c r="C2" s="173"/>
      <c r="D2" s="173"/>
      <c r="E2" s="173"/>
      <c r="F2" s="173"/>
      <c r="G2" s="173"/>
      <c r="H2" s="173"/>
    </row>
    <row r="3" spans="1:8" s="47" customFormat="1" ht="25.5" customHeight="1">
      <c r="A3" s="47" t="s">
        <v>388</v>
      </c>
      <c r="B3" s="88"/>
      <c r="C3" s="49">
        <f>SUM(C7:C21)</f>
        <v>399670504</v>
      </c>
      <c r="D3" s="76">
        <f>SUM(D7:D21)</f>
        <v>142082804</v>
      </c>
      <c r="E3" s="49">
        <f>SUM(E7:E21)</f>
        <v>120838133.12</v>
      </c>
      <c r="F3" s="50"/>
      <c r="G3" s="47" t="s">
        <v>373</v>
      </c>
      <c r="H3" s="89">
        <f>AVERAGE(H7:H21)</f>
        <v>0.63769930520467621</v>
      </c>
    </row>
    <row r="4" spans="1:8" s="47" customFormat="1" ht="24">
      <c r="A4" s="47" t="s">
        <v>389</v>
      </c>
      <c r="B4" s="88"/>
      <c r="C4" s="49">
        <f>SUM(C7:C16)</f>
        <v>378340000</v>
      </c>
      <c r="D4" s="76">
        <f>SUM(D7:D16)</f>
        <v>120752300</v>
      </c>
      <c r="E4" s="49">
        <f>SUM(E7:E16)</f>
        <v>99805519.120000005</v>
      </c>
      <c r="F4" s="50"/>
      <c r="G4" s="47" t="s">
        <v>375</v>
      </c>
      <c r="H4" s="89">
        <f>AVERAGE(H7:H15)</f>
        <v>0.60867865994801484</v>
      </c>
    </row>
    <row r="5" spans="1:8" s="47" customFormat="1" ht="24">
      <c r="A5" s="47" t="s">
        <v>390</v>
      </c>
      <c r="B5" s="88"/>
      <c r="C5" s="49">
        <f>SUM(C18:C21)</f>
        <v>21330504</v>
      </c>
      <c r="D5" s="76">
        <f>SUM(D18:D21)</f>
        <v>21330504</v>
      </c>
      <c r="E5" s="49">
        <f>SUM(E18:E21)</f>
        <v>21032614</v>
      </c>
      <c r="F5" s="50"/>
      <c r="G5" s="47" t="s">
        <v>374</v>
      </c>
      <c r="H5" s="89">
        <f>AVERAGE(H18:H21)</f>
        <v>0.86242058333333338</v>
      </c>
    </row>
    <row r="6" spans="1:8" s="111" customFormat="1" ht="27" customHeight="1">
      <c r="A6" s="111" t="s">
        <v>153</v>
      </c>
      <c r="B6" s="118" t="s">
        <v>132</v>
      </c>
      <c r="C6" s="113" t="s">
        <v>141</v>
      </c>
      <c r="D6" s="113" t="s">
        <v>133</v>
      </c>
      <c r="E6" s="113" t="s">
        <v>279</v>
      </c>
      <c r="F6" s="111" t="s">
        <v>0</v>
      </c>
      <c r="G6" s="111" t="s">
        <v>131</v>
      </c>
      <c r="H6" s="119" t="s">
        <v>118</v>
      </c>
    </row>
    <row r="7" spans="1:8" s="61" customFormat="1" ht="39" customHeight="1">
      <c r="A7" s="56" t="s">
        <v>142</v>
      </c>
      <c r="B7" s="56">
        <v>0.16</v>
      </c>
      <c r="C7" s="59">
        <v>22000000</v>
      </c>
      <c r="D7" s="59">
        <f t="shared" ref="D7:D9" si="0">B7*C7</f>
        <v>3520000</v>
      </c>
      <c r="E7" s="79">
        <v>20539258</v>
      </c>
      <c r="F7" s="60">
        <v>40317</v>
      </c>
      <c r="G7" s="61" t="s">
        <v>258</v>
      </c>
      <c r="H7" s="62">
        <f t="shared" ref="H7:H16" si="1">E7/C7</f>
        <v>0.93360263636363638</v>
      </c>
    </row>
    <row r="8" spans="1:8" s="61" customFormat="1" ht="66.75" customHeight="1">
      <c r="A8" s="56" t="s">
        <v>144</v>
      </c>
      <c r="B8" s="56">
        <v>0.92500000000000004</v>
      </c>
      <c r="C8" s="59">
        <v>1500000</v>
      </c>
      <c r="D8" s="59">
        <f t="shared" si="0"/>
        <v>1387500</v>
      </c>
      <c r="E8" s="59">
        <v>1324832.6200000001</v>
      </c>
      <c r="F8" s="60">
        <v>40434</v>
      </c>
      <c r="G8" s="61" t="s">
        <v>203</v>
      </c>
      <c r="H8" s="62">
        <f t="shared" si="1"/>
        <v>0.88322174666666675</v>
      </c>
    </row>
    <row r="9" spans="1:8" s="61" customFormat="1" ht="69" customHeight="1">
      <c r="A9" s="56" t="s">
        <v>154</v>
      </c>
      <c r="B9" s="56">
        <v>1</v>
      </c>
      <c r="C9" s="120">
        <v>15000000</v>
      </c>
      <c r="D9" s="59">
        <f t="shared" si="0"/>
        <v>15000000</v>
      </c>
      <c r="E9" s="58">
        <v>13104733</v>
      </c>
      <c r="F9" s="60">
        <v>40561</v>
      </c>
      <c r="G9" s="61" t="s">
        <v>204</v>
      </c>
      <c r="H9" s="62">
        <f t="shared" si="1"/>
        <v>0.87364886666666663</v>
      </c>
    </row>
    <row r="10" spans="1:8" s="61" customFormat="1" ht="45" customHeight="1">
      <c r="A10" s="61" t="s">
        <v>140</v>
      </c>
      <c r="B10" s="61">
        <v>0.13</v>
      </c>
      <c r="C10" s="59">
        <v>12000000</v>
      </c>
      <c r="D10" s="59">
        <f t="shared" ref="D10:D16" si="2">B10*C10</f>
        <v>1560000</v>
      </c>
      <c r="E10" s="58">
        <v>11891950</v>
      </c>
      <c r="F10" s="60">
        <v>40325</v>
      </c>
      <c r="G10" s="61" t="s">
        <v>255</v>
      </c>
      <c r="H10" s="62">
        <f t="shared" si="1"/>
        <v>0.9909958333333333</v>
      </c>
    </row>
    <row r="11" spans="1:8" s="61" customFormat="1" ht="51" customHeight="1">
      <c r="A11" s="56" t="s">
        <v>360</v>
      </c>
      <c r="B11" s="56">
        <v>0.05</v>
      </c>
      <c r="C11" s="59">
        <v>40000000</v>
      </c>
      <c r="D11" s="59">
        <f t="shared" si="2"/>
        <v>2000000</v>
      </c>
      <c r="E11" s="59">
        <v>4764466</v>
      </c>
      <c r="F11" s="60">
        <v>40878</v>
      </c>
      <c r="G11" s="61" t="s">
        <v>256</v>
      </c>
      <c r="H11" s="62">
        <f t="shared" si="1"/>
        <v>0.11911165</v>
      </c>
    </row>
    <row r="12" spans="1:8" s="61" customFormat="1" ht="43.5" customHeight="1">
      <c r="A12" s="56" t="s">
        <v>145</v>
      </c>
      <c r="B12" s="56">
        <v>5.5E-2</v>
      </c>
      <c r="C12" s="59">
        <v>70000000</v>
      </c>
      <c r="D12" s="59">
        <f t="shared" si="2"/>
        <v>3850000</v>
      </c>
      <c r="E12" s="59">
        <v>24108928</v>
      </c>
      <c r="F12" s="60">
        <v>40878</v>
      </c>
      <c r="G12" s="61" t="s">
        <v>257</v>
      </c>
      <c r="H12" s="62">
        <f t="shared" si="1"/>
        <v>0.34441325714285714</v>
      </c>
    </row>
    <row r="13" spans="1:8" s="61" customFormat="1" ht="43.5" customHeight="1">
      <c r="A13" s="56" t="s">
        <v>173</v>
      </c>
      <c r="B13" s="56">
        <v>0.47</v>
      </c>
      <c r="C13" s="59">
        <v>2840000</v>
      </c>
      <c r="D13" s="59">
        <f t="shared" si="2"/>
        <v>1334800</v>
      </c>
      <c r="E13" s="120">
        <v>2840000</v>
      </c>
      <c r="F13" s="60">
        <v>40424</v>
      </c>
      <c r="G13" s="61" t="s">
        <v>260</v>
      </c>
      <c r="H13" s="62">
        <f t="shared" si="1"/>
        <v>1</v>
      </c>
    </row>
    <row r="14" spans="1:8" s="61" customFormat="1" ht="39" customHeight="1">
      <c r="A14" s="56" t="s">
        <v>156</v>
      </c>
      <c r="B14" s="56">
        <v>0.12</v>
      </c>
      <c r="C14" s="59">
        <v>65000000</v>
      </c>
      <c r="D14" s="59">
        <f t="shared" si="2"/>
        <v>7800000</v>
      </c>
      <c r="E14" s="59">
        <v>16178689</v>
      </c>
      <c r="F14" s="60">
        <v>40667</v>
      </c>
      <c r="G14" s="61" t="s">
        <v>262</v>
      </c>
      <c r="H14" s="62">
        <f t="shared" si="1"/>
        <v>0.24890290769230769</v>
      </c>
    </row>
    <row r="15" spans="1:8" s="61" customFormat="1" ht="39.75" customHeight="1">
      <c r="A15" s="56" t="s">
        <v>157</v>
      </c>
      <c r="B15" s="56">
        <v>5.5E-2</v>
      </c>
      <c r="C15" s="59">
        <v>60000000</v>
      </c>
      <c r="D15" s="59">
        <f t="shared" si="2"/>
        <v>3300000</v>
      </c>
      <c r="E15" s="58">
        <v>5052662.5</v>
      </c>
      <c r="F15" s="60">
        <v>40878</v>
      </c>
      <c r="G15" s="61" t="s">
        <v>276</v>
      </c>
      <c r="H15" s="62">
        <f t="shared" si="1"/>
        <v>8.4211041666666667E-2</v>
      </c>
    </row>
    <row r="16" spans="1:8" s="61" customFormat="1" ht="68.25" customHeight="1">
      <c r="A16" s="65" t="s">
        <v>347</v>
      </c>
      <c r="B16" s="56">
        <v>0.9</v>
      </c>
      <c r="C16" s="59">
        <v>90000000</v>
      </c>
      <c r="D16" s="59">
        <f t="shared" si="2"/>
        <v>81000000</v>
      </c>
      <c r="E16" s="58">
        <v>0</v>
      </c>
      <c r="F16" s="11">
        <v>41415</v>
      </c>
      <c r="G16" s="65" t="s">
        <v>349</v>
      </c>
      <c r="H16" s="62">
        <f t="shared" si="1"/>
        <v>0</v>
      </c>
    </row>
    <row r="17" spans="1:8" s="66" customFormat="1">
      <c r="A17" s="66" t="s">
        <v>1</v>
      </c>
      <c r="C17" s="68"/>
      <c r="D17" s="68"/>
      <c r="E17" s="68"/>
      <c r="H17" s="69"/>
    </row>
    <row r="18" spans="1:8" s="61" customFormat="1" ht="36">
      <c r="A18" s="56" t="s">
        <v>53</v>
      </c>
      <c r="B18" s="121">
        <v>1</v>
      </c>
      <c r="C18" s="58">
        <v>830504</v>
      </c>
      <c r="D18" s="58">
        <f>B18*C18</f>
        <v>830504</v>
      </c>
      <c r="E18" s="58">
        <v>830504</v>
      </c>
      <c r="F18" s="60">
        <v>40450</v>
      </c>
      <c r="G18" s="61" t="s">
        <v>238</v>
      </c>
      <c r="H18" s="62">
        <f>E18/C18</f>
        <v>1</v>
      </c>
    </row>
    <row r="19" spans="1:8" s="61" customFormat="1" ht="36">
      <c r="A19" s="56" t="s">
        <v>74</v>
      </c>
      <c r="B19" s="121">
        <v>1</v>
      </c>
      <c r="C19" s="58">
        <v>5000000</v>
      </c>
      <c r="D19" s="59">
        <f>B19*C19</f>
        <v>5000000</v>
      </c>
      <c r="E19" s="58">
        <v>5000000</v>
      </c>
      <c r="F19" s="60">
        <v>40527</v>
      </c>
      <c r="G19" s="61" t="s">
        <v>238</v>
      </c>
      <c r="H19" s="62">
        <f>E19/C19</f>
        <v>1</v>
      </c>
    </row>
    <row r="20" spans="1:8" s="61" customFormat="1" ht="36">
      <c r="A20" s="56" t="s">
        <v>75</v>
      </c>
      <c r="B20" s="121">
        <v>1</v>
      </c>
      <c r="C20" s="59">
        <v>15000000</v>
      </c>
      <c r="D20" s="59">
        <f>B20*C20</f>
        <v>15000000</v>
      </c>
      <c r="E20" s="58">
        <v>14976485</v>
      </c>
      <c r="F20" s="60">
        <v>40527</v>
      </c>
      <c r="G20" s="61" t="s">
        <v>238</v>
      </c>
      <c r="H20" s="62">
        <f>E20/C20</f>
        <v>0.99843233333333337</v>
      </c>
    </row>
    <row r="21" spans="1:8" s="61" customFormat="1" ht="48">
      <c r="A21" s="56" t="s">
        <v>89</v>
      </c>
      <c r="B21" s="121">
        <v>1</v>
      </c>
      <c r="C21" s="58">
        <v>500000</v>
      </c>
      <c r="D21" s="59">
        <f>B21*C21</f>
        <v>500000</v>
      </c>
      <c r="E21" s="58">
        <v>225625</v>
      </c>
      <c r="F21" s="63">
        <v>40752</v>
      </c>
      <c r="G21" s="61" t="s">
        <v>238</v>
      </c>
      <c r="H21" s="62">
        <f>E21/C21</f>
        <v>0.45124999999999998</v>
      </c>
    </row>
  </sheetData>
  <mergeCells count="2">
    <mergeCell ref="A1:H1"/>
    <mergeCell ref="A2:H2"/>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H19"/>
  <sheetViews>
    <sheetView workbookViewId="0">
      <selection activeCell="A3" sqref="A3:A5"/>
    </sheetView>
  </sheetViews>
  <sheetFormatPr defaultRowHeight="20.25" customHeight="1"/>
  <cols>
    <col min="1" max="1" width="24.42578125" style="72" customWidth="1"/>
    <col min="2" max="2" width="9.7109375" style="73" customWidth="1"/>
    <col min="3" max="3" width="12.5703125" style="74" customWidth="1"/>
    <col min="4" max="5" width="14.42578125" style="74" customWidth="1"/>
    <col min="6" max="6" width="12.140625" style="72" bestFit="1" customWidth="1"/>
    <col min="7" max="7" width="36.28515625" style="72" customWidth="1"/>
    <col min="8" max="8" width="12.7109375" style="75" customWidth="1"/>
    <col min="9" max="16384" width="9.140625" style="72"/>
  </cols>
  <sheetData>
    <row r="1" spans="1:8" s="45" customFormat="1" ht="30" customHeight="1">
      <c r="A1" s="172" t="s">
        <v>164</v>
      </c>
      <c r="B1" s="172"/>
      <c r="C1" s="172"/>
      <c r="D1" s="172"/>
      <c r="E1" s="172"/>
      <c r="F1" s="172"/>
      <c r="G1" s="172"/>
      <c r="H1" s="172"/>
    </row>
    <row r="2" spans="1:8" s="46" customFormat="1" ht="39" customHeight="1">
      <c r="A2" s="173" t="s">
        <v>177</v>
      </c>
      <c r="B2" s="173"/>
      <c r="C2" s="173"/>
      <c r="D2" s="173"/>
      <c r="E2" s="173"/>
      <c r="F2" s="173"/>
      <c r="G2" s="173"/>
      <c r="H2" s="173"/>
    </row>
    <row r="3" spans="1:8" s="47" customFormat="1" ht="18.75" customHeight="1">
      <c r="A3" s="47" t="s">
        <v>393</v>
      </c>
      <c r="B3" s="48"/>
      <c r="C3" s="49">
        <f>SUM(C7:C19)</f>
        <v>212363935</v>
      </c>
      <c r="D3" s="76">
        <f>SUM(D7:D19)</f>
        <v>164213935</v>
      </c>
      <c r="E3" s="49">
        <f>SUM(E7:E19)</f>
        <v>95906999</v>
      </c>
      <c r="F3" s="50"/>
      <c r="G3" s="47" t="s">
        <v>373</v>
      </c>
      <c r="H3" s="89">
        <f>AVERAGE(H8:H17)</f>
        <v>0.56604640057043265</v>
      </c>
    </row>
    <row r="4" spans="1:8" s="47" customFormat="1" ht="24">
      <c r="A4" s="47" t="s">
        <v>391</v>
      </c>
      <c r="B4" s="48"/>
      <c r="C4" s="49">
        <f>SUM(C7:C10)</f>
        <v>113000000</v>
      </c>
      <c r="D4" s="76">
        <f>SUM(D7:D10)</f>
        <v>64850000</v>
      </c>
      <c r="E4" s="49">
        <f>SUM(E7:E10)</f>
        <v>45434438</v>
      </c>
      <c r="F4" s="50"/>
      <c r="G4" s="47" t="s">
        <v>375</v>
      </c>
      <c r="H4" s="89">
        <f>AVERAGE(H8:H9)</f>
        <v>0.6597906</v>
      </c>
    </row>
    <row r="5" spans="1:8" s="47" customFormat="1" ht="12">
      <c r="A5" s="47" t="s">
        <v>392</v>
      </c>
      <c r="B5" s="48"/>
      <c r="C5" s="49">
        <f>SUM(C12:C19)</f>
        <v>99363935</v>
      </c>
      <c r="D5" s="76">
        <f>SUM(D12:D19)</f>
        <v>99363935</v>
      </c>
      <c r="E5" s="49">
        <f>SUM(E12:E19)</f>
        <v>50472561</v>
      </c>
      <c r="F5" s="50"/>
      <c r="G5" s="47" t="s">
        <v>374</v>
      </c>
      <c r="H5" s="89">
        <f>AVERAGE(H12:H17)</f>
        <v>0.58765558290693098</v>
      </c>
    </row>
    <row r="6" spans="1:8" s="52" customFormat="1" ht="39" customHeight="1">
      <c r="A6" s="52" t="s">
        <v>165</v>
      </c>
      <c r="B6" s="53" t="s">
        <v>132</v>
      </c>
      <c r="C6" s="122" t="s">
        <v>141</v>
      </c>
      <c r="D6" s="54" t="s">
        <v>133</v>
      </c>
      <c r="E6" s="54" t="s">
        <v>279</v>
      </c>
      <c r="F6" s="52" t="s">
        <v>0</v>
      </c>
      <c r="G6" s="52" t="s">
        <v>131</v>
      </c>
      <c r="H6" s="55" t="s">
        <v>118</v>
      </c>
    </row>
    <row r="7" spans="1:8" s="61" customFormat="1" ht="56.25" customHeight="1">
      <c r="A7" s="56" t="s">
        <v>134</v>
      </c>
      <c r="B7" s="57">
        <v>0.27500000000000002</v>
      </c>
      <c r="C7" s="59">
        <v>15000000</v>
      </c>
      <c r="D7" s="59">
        <f>B7*C7</f>
        <v>4125000.0000000005</v>
      </c>
      <c r="E7" s="59">
        <v>12618313</v>
      </c>
      <c r="F7" s="60">
        <v>40325</v>
      </c>
      <c r="G7" s="61" t="s">
        <v>206</v>
      </c>
      <c r="H7" s="62">
        <f>E7/C7</f>
        <v>0.84122086666666662</v>
      </c>
    </row>
    <row r="8" spans="1:8" s="61" customFormat="1" ht="83.25" customHeight="1">
      <c r="A8" s="56" t="s">
        <v>159</v>
      </c>
      <c r="B8" s="57">
        <v>0.625</v>
      </c>
      <c r="C8" s="59">
        <v>30000000</v>
      </c>
      <c r="D8" s="59">
        <f>B8*C8</f>
        <v>18750000</v>
      </c>
      <c r="E8" s="59">
        <v>14087436</v>
      </c>
      <c r="F8" s="60">
        <v>40477</v>
      </c>
      <c r="G8" s="61" t="s">
        <v>281</v>
      </c>
      <c r="H8" s="62">
        <f>E8/C8</f>
        <v>0.46958119999999998</v>
      </c>
    </row>
    <row r="9" spans="1:8" s="61" customFormat="1" ht="50.25" customHeight="1">
      <c r="A9" s="56" t="s">
        <v>166</v>
      </c>
      <c r="B9" s="57">
        <v>0.125</v>
      </c>
      <c r="C9" s="59">
        <v>3000000</v>
      </c>
      <c r="D9" s="59">
        <f>B9*C9</f>
        <v>375000</v>
      </c>
      <c r="E9" s="59">
        <v>2550000</v>
      </c>
      <c r="F9" s="60">
        <v>40526</v>
      </c>
      <c r="G9" s="61" t="s">
        <v>207</v>
      </c>
      <c r="H9" s="62">
        <f>E9/C9</f>
        <v>0.85</v>
      </c>
    </row>
    <row r="10" spans="1:8" s="61" customFormat="1" ht="63.75" customHeight="1">
      <c r="A10" s="56" t="s">
        <v>156</v>
      </c>
      <c r="B10" s="57">
        <v>0.64</v>
      </c>
      <c r="C10" s="59">
        <v>65000000</v>
      </c>
      <c r="D10" s="59">
        <f>B10*C10</f>
        <v>41600000</v>
      </c>
      <c r="E10" s="59">
        <v>16178689</v>
      </c>
      <c r="F10" s="60">
        <v>40667</v>
      </c>
      <c r="G10" s="61" t="s">
        <v>205</v>
      </c>
      <c r="H10" s="62">
        <f>E10/C10</f>
        <v>0.24890290769230769</v>
      </c>
    </row>
    <row r="11" spans="1:8" s="66" customFormat="1" ht="13.5" customHeight="1">
      <c r="A11" s="94" t="s">
        <v>1</v>
      </c>
      <c r="B11" s="67"/>
      <c r="C11" s="68"/>
      <c r="D11" s="68"/>
      <c r="E11" s="68"/>
      <c r="H11" s="69"/>
    </row>
    <row r="12" spans="1:8" s="61" customFormat="1" ht="37.5" customHeight="1">
      <c r="A12" s="56" t="s">
        <v>24</v>
      </c>
      <c r="B12" s="70">
        <v>1</v>
      </c>
      <c r="C12" s="59">
        <v>3011228</v>
      </c>
      <c r="D12" s="59">
        <f t="shared" ref="D12:D17" si="0">B12*C12</f>
        <v>3011228</v>
      </c>
      <c r="E12" s="81">
        <v>2562169</v>
      </c>
      <c r="F12" s="60">
        <v>40289</v>
      </c>
      <c r="G12" s="61" t="s">
        <v>239</v>
      </c>
      <c r="H12" s="62">
        <f t="shared" ref="H12:H19" si="1">E12/C12</f>
        <v>0.85087180379566074</v>
      </c>
    </row>
    <row r="13" spans="1:8" s="61" customFormat="1" ht="41.25" customHeight="1">
      <c r="A13" s="56" t="s">
        <v>25</v>
      </c>
      <c r="B13" s="70">
        <v>1</v>
      </c>
      <c r="C13" s="59">
        <v>2512000</v>
      </c>
      <c r="D13" s="59">
        <f t="shared" si="0"/>
        <v>2512000</v>
      </c>
      <c r="E13" s="81">
        <v>925225</v>
      </c>
      <c r="F13" s="60">
        <v>40289</v>
      </c>
      <c r="G13" s="61" t="s">
        <v>239</v>
      </c>
      <c r="H13" s="62">
        <f t="shared" si="1"/>
        <v>0.36832205414012736</v>
      </c>
    </row>
    <row r="14" spans="1:8" s="61" customFormat="1" ht="42" customHeight="1">
      <c r="A14" s="56" t="s">
        <v>26</v>
      </c>
      <c r="B14" s="70">
        <v>1</v>
      </c>
      <c r="C14" s="58">
        <v>30000000</v>
      </c>
      <c r="D14" s="59">
        <f t="shared" si="0"/>
        <v>30000000</v>
      </c>
      <c r="E14" s="81">
        <v>18944598</v>
      </c>
      <c r="F14" s="60">
        <v>40296</v>
      </c>
      <c r="G14" s="61" t="s">
        <v>239</v>
      </c>
      <c r="H14" s="62">
        <f t="shared" si="1"/>
        <v>0.63148660000000001</v>
      </c>
    </row>
    <row r="15" spans="1:8" s="61" customFormat="1" ht="48" customHeight="1">
      <c r="A15" s="56" t="s">
        <v>45</v>
      </c>
      <c r="B15" s="57">
        <v>1</v>
      </c>
      <c r="C15" s="59">
        <v>12573847</v>
      </c>
      <c r="D15" s="58">
        <f t="shared" si="0"/>
        <v>12573847</v>
      </c>
      <c r="E15" s="81">
        <v>7643491</v>
      </c>
      <c r="F15" s="60">
        <v>40460</v>
      </c>
      <c r="G15" s="61" t="s">
        <v>239</v>
      </c>
      <c r="H15" s="62">
        <f t="shared" si="1"/>
        <v>0.60788802345057957</v>
      </c>
    </row>
    <row r="16" spans="1:8" s="61" customFormat="1" ht="56.25" customHeight="1">
      <c r="A16" s="56" t="s">
        <v>61</v>
      </c>
      <c r="B16" s="57">
        <v>1</v>
      </c>
      <c r="C16" s="58">
        <v>286860</v>
      </c>
      <c r="D16" s="59">
        <f t="shared" si="0"/>
        <v>286860</v>
      </c>
      <c r="E16" s="83">
        <v>190926</v>
      </c>
      <c r="F16" s="60">
        <v>40490</v>
      </c>
      <c r="G16" s="61" t="s">
        <v>239</v>
      </c>
      <c r="H16" s="62">
        <f t="shared" si="1"/>
        <v>0.66557205605521852</v>
      </c>
    </row>
    <row r="17" spans="1:8" s="61" customFormat="1" ht="30.75" customHeight="1">
      <c r="A17" s="56" t="s">
        <v>195</v>
      </c>
      <c r="B17" s="57">
        <v>1</v>
      </c>
      <c r="C17" s="59">
        <v>50000000</v>
      </c>
      <c r="D17" s="59">
        <f t="shared" si="0"/>
        <v>50000000</v>
      </c>
      <c r="E17" s="81">
        <v>20089648</v>
      </c>
      <c r="F17" s="60">
        <v>41165</v>
      </c>
      <c r="G17" s="61" t="s">
        <v>240</v>
      </c>
      <c r="H17" s="62">
        <f t="shared" si="1"/>
        <v>0.40179295999999998</v>
      </c>
    </row>
    <row r="18" spans="1:8" s="61" customFormat="1" ht="42" customHeight="1">
      <c r="A18" s="84" t="s">
        <v>342</v>
      </c>
      <c r="B18" s="70">
        <v>1</v>
      </c>
      <c r="C18" s="59">
        <v>800000</v>
      </c>
      <c r="D18" s="59">
        <f>B18*C18</f>
        <v>800000</v>
      </c>
      <c r="E18" s="81">
        <v>103397</v>
      </c>
      <c r="F18" s="60">
        <v>41414</v>
      </c>
      <c r="G18" s="61" t="s">
        <v>240</v>
      </c>
      <c r="H18" s="62">
        <f t="shared" si="1"/>
        <v>0.12924625000000001</v>
      </c>
    </row>
    <row r="19" spans="1:8" s="61" customFormat="1" ht="36.75" customHeight="1">
      <c r="A19" s="84" t="s">
        <v>343</v>
      </c>
      <c r="B19" s="70">
        <v>1</v>
      </c>
      <c r="C19" s="59">
        <v>180000</v>
      </c>
      <c r="D19" s="59">
        <f>B19*C19</f>
        <v>180000</v>
      </c>
      <c r="E19" s="81">
        <v>13107</v>
      </c>
      <c r="F19" s="60">
        <v>41414</v>
      </c>
      <c r="G19" s="61" t="s">
        <v>240</v>
      </c>
      <c r="H19" s="62">
        <f t="shared" si="1"/>
        <v>7.2816666666666668E-2</v>
      </c>
    </row>
  </sheetData>
  <mergeCells count="2">
    <mergeCell ref="A1:H1"/>
    <mergeCell ref="A2:H2"/>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dimension ref="A1:H40"/>
  <sheetViews>
    <sheetView workbookViewId="0">
      <selection activeCell="A3" sqref="A3:A5"/>
    </sheetView>
  </sheetViews>
  <sheetFormatPr defaultRowHeight="12"/>
  <cols>
    <col min="1" max="1" width="33.42578125" style="78" customWidth="1"/>
    <col min="2" max="2" width="9.140625" style="126"/>
    <col min="3" max="3" width="11" style="86" bestFit="1" customWidth="1"/>
    <col min="4" max="5" width="18.28515625" style="86" customWidth="1"/>
    <col min="6" max="6" width="10" style="78" customWidth="1"/>
    <col min="7" max="7" width="27.85546875" style="78" customWidth="1"/>
    <col min="8" max="8" width="11.28515625" style="87" customWidth="1"/>
    <col min="9" max="16384" width="9.140625" style="78"/>
  </cols>
  <sheetData>
    <row r="1" spans="1:8" s="45" customFormat="1" ht="30" customHeight="1">
      <c r="A1" s="172" t="s">
        <v>170</v>
      </c>
      <c r="B1" s="172"/>
      <c r="C1" s="172"/>
      <c r="D1" s="172"/>
      <c r="E1" s="172"/>
      <c r="F1" s="172"/>
      <c r="G1" s="172"/>
      <c r="H1" s="172"/>
    </row>
    <row r="2" spans="1:8" s="46" customFormat="1" ht="30" customHeight="1">
      <c r="A2" s="173" t="s">
        <v>175</v>
      </c>
      <c r="B2" s="173"/>
      <c r="C2" s="173"/>
      <c r="D2" s="173"/>
      <c r="E2" s="173"/>
      <c r="F2" s="173"/>
      <c r="G2" s="173"/>
      <c r="H2" s="173"/>
    </row>
    <row r="3" spans="1:8" s="47" customFormat="1" ht="22.5" customHeight="1">
      <c r="A3" s="47" t="s">
        <v>395</v>
      </c>
      <c r="B3" s="48"/>
      <c r="C3" s="49">
        <f>SUM(C7:C40)</f>
        <v>277130418</v>
      </c>
      <c r="D3" s="76">
        <f>SUM(D7:D40)</f>
        <v>91705418</v>
      </c>
      <c r="E3" s="49">
        <f>SUM(E7:E40)</f>
        <v>106630493.5</v>
      </c>
      <c r="G3" s="47" t="s">
        <v>373</v>
      </c>
      <c r="H3" s="89">
        <f>AVERAGE(H7:H38)</f>
        <v>0.81060258459473711</v>
      </c>
    </row>
    <row r="4" spans="1:8" s="47" customFormat="1" ht="24" customHeight="1">
      <c r="A4" s="47" t="s">
        <v>396</v>
      </c>
      <c r="B4" s="48"/>
      <c r="C4" s="49">
        <f>SUM(C7:C12)</f>
        <v>258000000</v>
      </c>
      <c r="D4" s="76">
        <f>SUM(D7:D12)</f>
        <v>72575000</v>
      </c>
      <c r="E4" s="49">
        <f>SUM(E7:E12)</f>
        <v>98705083.5</v>
      </c>
      <c r="G4" s="47" t="s">
        <v>375</v>
      </c>
      <c r="H4" s="89">
        <f>AVERAGE(H7:H12)</f>
        <v>0.43363749632173382</v>
      </c>
    </row>
    <row r="5" spans="1:8" s="47" customFormat="1" ht="25.5" customHeight="1">
      <c r="A5" s="47" t="s">
        <v>394</v>
      </c>
      <c r="B5" s="48"/>
      <c r="C5" s="49">
        <f>SUM(C14:C40)</f>
        <v>19130418</v>
      </c>
      <c r="D5" s="76">
        <f>SUM(D14:D40)</f>
        <v>19130418</v>
      </c>
      <c r="E5" s="49">
        <f>SUM(E14:E40)</f>
        <v>7925410</v>
      </c>
      <c r="G5" s="47" t="s">
        <v>374</v>
      </c>
      <c r="H5" s="89">
        <f>AVERAGE(H14:H38)</f>
        <v>0.90484385666298783</v>
      </c>
    </row>
    <row r="6" spans="1:8" s="52" customFormat="1" ht="33.75" customHeight="1">
      <c r="B6" s="53" t="s">
        <v>132</v>
      </c>
      <c r="C6" s="54" t="s">
        <v>141</v>
      </c>
      <c r="D6" s="54" t="s">
        <v>133</v>
      </c>
      <c r="E6" s="54" t="s">
        <v>279</v>
      </c>
      <c r="F6" s="52" t="s">
        <v>0</v>
      </c>
      <c r="G6" s="52" t="s">
        <v>131</v>
      </c>
      <c r="H6" s="55" t="s">
        <v>118</v>
      </c>
    </row>
    <row r="7" spans="1:8" s="61" customFormat="1" ht="39" customHeight="1">
      <c r="A7" s="61" t="s">
        <v>158</v>
      </c>
      <c r="B7" s="70">
        <v>0.5</v>
      </c>
      <c r="C7" s="59">
        <v>65000000</v>
      </c>
      <c r="D7" s="59">
        <f t="shared" ref="D7:D12" si="0">B7*C7</f>
        <v>32500000</v>
      </c>
      <c r="E7" s="58">
        <v>59827296</v>
      </c>
      <c r="F7" s="60">
        <v>40255</v>
      </c>
      <c r="G7" s="61" t="s">
        <v>208</v>
      </c>
      <c r="H7" s="62">
        <f t="shared" ref="H7:H12" si="1">E7/C7</f>
        <v>0.92041993846153847</v>
      </c>
    </row>
    <row r="8" spans="1:8" s="61" customFormat="1" ht="51.75" customHeight="1">
      <c r="A8" s="56" t="s">
        <v>159</v>
      </c>
      <c r="B8" s="57">
        <v>7.4999999999999997E-2</v>
      </c>
      <c r="C8" s="59">
        <v>30000000</v>
      </c>
      <c r="D8" s="59">
        <f>B8*C8</f>
        <v>2250000</v>
      </c>
      <c r="E8" s="59">
        <v>14087436</v>
      </c>
      <c r="F8" s="60">
        <v>40477</v>
      </c>
      <c r="G8" s="61" t="s">
        <v>285</v>
      </c>
      <c r="H8" s="62">
        <f>E8/C8</f>
        <v>0.46958119999999998</v>
      </c>
    </row>
    <row r="9" spans="1:8" s="61" customFormat="1" ht="36" customHeight="1">
      <c r="A9" s="56" t="s">
        <v>166</v>
      </c>
      <c r="B9" s="57">
        <v>0.17499999999999999</v>
      </c>
      <c r="C9" s="59">
        <v>3000000</v>
      </c>
      <c r="D9" s="59">
        <f t="shared" si="0"/>
        <v>525000</v>
      </c>
      <c r="E9" s="59">
        <v>2550000</v>
      </c>
      <c r="F9" s="60">
        <v>40526</v>
      </c>
      <c r="G9" s="61" t="s">
        <v>209</v>
      </c>
      <c r="H9" s="62">
        <f t="shared" si="1"/>
        <v>0.85</v>
      </c>
    </row>
    <row r="10" spans="1:8" s="61" customFormat="1" ht="36" customHeight="1">
      <c r="A10" s="56" t="s">
        <v>156</v>
      </c>
      <c r="B10" s="57">
        <v>7.4999999999999997E-2</v>
      </c>
      <c r="C10" s="59">
        <v>65000000</v>
      </c>
      <c r="D10" s="59">
        <f t="shared" si="0"/>
        <v>4875000</v>
      </c>
      <c r="E10" s="59">
        <v>16187689</v>
      </c>
      <c r="F10" s="60">
        <v>40667</v>
      </c>
      <c r="G10" s="61" t="s">
        <v>261</v>
      </c>
      <c r="H10" s="62">
        <f t="shared" si="1"/>
        <v>0.24904136923076922</v>
      </c>
    </row>
    <row r="11" spans="1:8" s="61" customFormat="1" ht="36" customHeight="1">
      <c r="A11" s="56" t="s">
        <v>157</v>
      </c>
      <c r="B11" s="57">
        <v>0.48499999999999999</v>
      </c>
      <c r="C11" s="59">
        <v>60000000</v>
      </c>
      <c r="D11" s="59">
        <f t="shared" si="0"/>
        <v>29100000</v>
      </c>
      <c r="E11" s="58">
        <v>5052662.5</v>
      </c>
      <c r="F11" s="60">
        <v>40878</v>
      </c>
      <c r="G11" s="61" t="s">
        <v>268</v>
      </c>
      <c r="H11" s="62">
        <f t="shared" si="1"/>
        <v>8.4211041666666667E-2</v>
      </c>
    </row>
    <row r="12" spans="1:8" s="61" customFormat="1" ht="36" customHeight="1">
      <c r="A12" s="56" t="s">
        <v>148</v>
      </c>
      <c r="B12" s="57">
        <v>9.5000000000000001E-2</v>
      </c>
      <c r="C12" s="59">
        <v>35000000</v>
      </c>
      <c r="D12" s="59">
        <f t="shared" si="0"/>
        <v>3325000</v>
      </c>
      <c r="E12" s="59">
        <v>1000000</v>
      </c>
      <c r="F12" s="60">
        <v>41179</v>
      </c>
      <c r="G12" s="61" t="s">
        <v>269</v>
      </c>
      <c r="H12" s="62">
        <f t="shared" si="1"/>
        <v>2.8571428571428571E-2</v>
      </c>
    </row>
    <row r="13" spans="1:8" s="66" customFormat="1">
      <c r="A13" s="66" t="s">
        <v>1</v>
      </c>
      <c r="B13" s="67"/>
      <c r="C13" s="68"/>
      <c r="D13" s="68"/>
      <c r="E13" s="68"/>
      <c r="H13" s="69"/>
    </row>
    <row r="14" spans="1:8" s="61" customFormat="1" ht="33" customHeight="1">
      <c r="A14" s="56" t="s">
        <v>2</v>
      </c>
      <c r="B14" s="70">
        <v>1</v>
      </c>
      <c r="C14" s="59">
        <v>200000</v>
      </c>
      <c r="D14" s="59">
        <f>B14*C14</f>
        <v>200000</v>
      </c>
      <c r="E14" s="59">
        <v>200000</v>
      </c>
      <c r="F14" s="123">
        <v>40192</v>
      </c>
      <c r="G14" s="61" t="s">
        <v>241</v>
      </c>
      <c r="H14" s="62">
        <f t="shared" ref="H14:H36" si="2">E14/C14</f>
        <v>1</v>
      </c>
    </row>
    <row r="15" spans="1:8" s="61" customFormat="1" ht="49.5" customHeight="1">
      <c r="A15" s="56" t="s">
        <v>3</v>
      </c>
      <c r="B15" s="70">
        <v>1</v>
      </c>
      <c r="C15" s="58">
        <v>360000</v>
      </c>
      <c r="D15" s="59">
        <f>B15*C15</f>
        <v>360000</v>
      </c>
      <c r="E15" s="58">
        <v>127262</v>
      </c>
      <c r="F15" s="60">
        <v>40200</v>
      </c>
      <c r="G15" s="61" t="s">
        <v>241</v>
      </c>
      <c r="H15" s="62">
        <f t="shared" si="2"/>
        <v>0.35350555555555557</v>
      </c>
    </row>
    <row r="16" spans="1:8" s="61" customFormat="1" ht="24">
      <c r="A16" s="56" t="s">
        <v>4</v>
      </c>
      <c r="B16" s="70">
        <v>1</v>
      </c>
      <c r="C16" s="59">
        <v>139800</v>
      </c>
      <c r="D16" s="59">
        <v>139800</v>
      </c>
      <c r="E16" s="59">
        <v>139800</v>
      </c>
      <c r="F16" s="123">
        <v>40235</v>
      </c>
      <c r="G16" s="61" t="s">
        <v>241</v>
      </c>
      <c r="H16" s="62">
        <f t="shared" si="2"/>
        <v>1</v>
      </c>
    </row>
    <row r="17" spans="1:8" s="61" customFormat="1" ht="24">
      <c r="A17" s="56" t="s">
        <v>5</v>
      </c>
      <c r="B17" s="70">
        <v>1</v>
      </c>
      <c r="C17" s="58">
        <v>82200</v>
      </c>
      <c r="D17" s="59">
        <f t="shared" ref="D17:D39" si="3">B17*C17</f>
        <v>82200</v>
      </c>
      <c r="E17" s="59">
        <v>81738</v>
      </c>
      <c r="F17" s="123">
        <v>40235</v>
      </c>
      <c r="G17" s="61" t="s">
        <v>241</v>
      </c>
      <c r="H17" s="62">
        <f t="shared" si="2"/>
        <v>0.99437956204379563</v>
      </c>
    </row>
    <row r="18" spans="1:8" s="61" customFormat="1" ht="24">
      <c r="A18" s="56" t="s">
        <v>7</v>
      </c>
      <c r="B18" s="70">
        <v>1</v>
      </c>
      <c r="C18" s="59">
        <v>180036</v>
      </c>
      <c r="D18" s="59">
        <f t="shared" si="3"/>
        <v>180036</v>
      </c>
      <c r="E18" s="59">
        <v>180036</v>
      </c>
      <c r="F18" s="123">
        <v>40246</v>
      </c>
      <c r="G18" s="61" t="s">
        <v>241</v>
      </c>
      <c r="H18" s="62">
        <f t="shared" si="2"/>
        <v>1</v>
      </c>
    </row>
    <row r="19" spans="1:8" s="61" customFormat="1" ht="24">
      <c r="A19" s="56" t="s">
        <v>8</v>
      </c>
      <c r="B19" s="70">
        <v>1</v>
      </c>
      <c r="C19" s="58">
        <v>109951</v>
      </c>
      <c r="D19" s="59">
        <f t="shared" si="3"/>
        <v>109951</v>
      </c>
      <c r="E19" s="59">
        <v>109951</v>
      </c>
      <c r="F19" s="124">
        <v>40249</v>
      </c>
      <c r="G19" s="61" t="s">
        <v>241</v>
      </c>
      <c r="H19" s="62">
        <f t="shared" si="2"/>
        <v>1</v>
      </c>
    </row>
    <row r="20" spans="1:8" s="61" customFormat="1" ht="24">
      <c r="A20" s="56" t="s">
        <v>9</v>
      </c>
      <c r="B20" s="70">
        <v>1</v>
      </c>
      <c r="C20" s="59">
        <v>133000</v>
      </c>
      <c r="D20" s="59">
        <f t="shared" si="3"/>
        <v>133000</v>
      </c>
      <c r="E20" s="59">
        <v>122994</v>
      </c>
      <c r="F20" s="123">
        <v>40252</v>
      </c>
      <c r="G20" s="61" t="s">
        <v>241</v>
      </c>
      <c r="H20" s="62">
        <f t="shared" si="2"/>
        <v>0.92476691729323313</v>
      </c>
    </row>
    <row r="21" spans="1:8" s="61" customFormat="1" ht="24">
      <c r="A21" s="56" t="s">
        <v>10</v>
      </c>
      <c r="B21" s="70">
        <v>1</v>
      </c>
      <c r="C21" s="58">
        <v>135000</v>
      </c>
      <c r="D21" s="59">
        <f t="shared" si="3"/>
        <v>135000</v>
      </c>
      <c r="E21" s="59">
        <v>135000</v>
      </c>
      <c r="F21" s="124">
        <v>40249</v>
      </c>
      <c r="G21" s="61" t="s">
        <v>241</v>
      </c>
      <c r="H21" s="62">
        <f t="shared" si="2"/>
        <v>1</v>
      </c>
    </row>
    <row r="22" spans="1:8" s="61" customFormat="1" ht="24">
      <c r="A22" s="56" t="s">
        <v>11</v>
      </c>
      <c r="B22" s="70">
        <v>1</v>
      </c>
      <c r="C22" s="58">
        <v>84290</v>
      </c>
      <c r="D22" s="59">
        <f t="shared" si="3"/>
        <v>84290</v>
      </c>
      <c r="E22" s="59">
        <v>84290</v>
      </c>
      <c r="F22" s="124">
        <v>40249</v>
      </c>
      <c r="G22" s="61" t="s">
        <v>241</v>
      </c>
      <c r="H22" s="62">
        <f t="shared" si="2"/>
        <v>1</v>
      </c>
    </row>
    <row r="23" spans="1:8" s="61" customFormat="1" ht="24">
      <c r="A23" s="61" t="s">
        <v>12</v>
      </c>
      <c r="B23" s="70">
        <v>1</v>
      </c>
      <c r="C23" s="58">
        <v>150000</v>
      </c>
      <c r="D23" s="59">
        <f>B23*C23</f>
        <v>150000</v>
      </c>
      <c r="E23" s="59">
        <v>147723</v>
      </c>
      <c r="F23" s="60">
        <v>40253</v>
      </c>
      <c r="G23" s="61" t="s">
        <v>242</v>
      </c>
      <c r="H23" s="62">
        <f>E23/C23</f>
        <v>0.98482000000000003</v>
      </c>
    </row>
    <row r="24" spans="1:8" s="61" customFormat="1" ht="24">
      <c r="A24" s="56" t="s">
        <v>15</v>
      </c>
      <c r="B24" s="70">
        <v>1</v>
      </c>
      <c r="C24" s="59">
        <v>147900</v>
      </c>
      <c r="D24" s="59">
        <f t="shared" si="3"/>
        <v>147900</v>
      </c>
      <c r="E24" s="59">
        <v>147900</v>
      </c>
      <c r="F24" s="60">
        <v>40254</v>
      </c>
      <c r="G24" s="61" t="s">
        <v>241</v>
      </c>
      <c r="H24" s="62">
        <f t="shared" si="2"/>
        <v>1</v>
      </c>
    </row>
    <row r="25" spans="1:8" s="61" customFormat="1" ht="24">
      <c r="A25" s="56" t="s">
        <v>16</v>
      </c>
      <c r="B25" s="70">
        <v>1</v>
      </c>
      <c r="C25" s="58">
        <v>53620</v>
      </c>
      <c r="D25" s="59">
        <f t="shared" si="3"/>
        <v>53620</v>
      </c>
      <c r="E25" s="59">
        <v>53620</v>
      </c>
      <c r="F25" s="60">
        <v>40254</v>
      </c>
      <c r="G25" s="61" t="s">
        <v>241</v>
      </c>
      <c r="H25" s="62">
        <f t="shared" si="2"/>
        <v>1</v>
      </c>
    </row>
    <row r="26" spans="1:8" s="61" customFormat="1" ht="24">
      <c r="A26" s="56" t="s">
        <v>18</v>
      </c>
      <c r="B26" s="70">
        <v>1</v>
      </c>
      <c r="C26" s="59">
        <v>152000</v>
      </c>
      <c r="D26" s="59">
        <f t="shared" si="3"/>
        <v>152000</v>
      </c>
      <c r="E26" s="59">
        <v>152000</v>
      </c>
      <c r="F26" s="60">
        <v>40275</v>
      </c>
      <c r="G26" s="61" t="s">
        <v>241</v>
      </c>
      <c r="H26" s="62">
        <f t="shared" si="2"/>
        <v>1</v>
      </c>
    </row>
    <row r="27" spans="1:8" s="61" customFormat="1" ht="24">
      <c r="A27" s="56" t="s">
        <v>19</v>
      </c>
      <c r="B27" s="70">
        <v>1</v>
      </c>
      <c r="C27" s="59">
        <v>112000</v>
      </c>
      <c r="D27" s="59">
        <f t="shared" si="3"/>
        <v>112000</v>
      </c>
      <c r="E27" s="58">
        <v>112000</v>
      </c>
      <c r="F27" s="60">
        <v>40275</v>
      </c>
      <c r="G27" s="61" t="s">
        <v>241</v>
      </c>
      <c r="H27" s="62">
        <f t="shared" si="2"/>
        <v>1</v>
      </c>
    </row>
    <row r="28" spans="1:8" s="61" customFormat="1" ht="24">
      <c r="A28" s="56" t="s">
        <v>20</v>
      </c>
      <c r="B28" s="70">
        <v>1</v>
      </c>
      <c r="C28" s="58">
        <v>38557</v>
      </c>
      <c r="D28" s="59">
        <f t="shared" si="3"/>
        <v>38557</v>
      </c>
      <c r="E28" s="58">
        <v>38557</v>
      </c>
      <c r="F28" s="60">
        <v>40277</v>
      </c>
      <c r="G28" s="61" t="s">
        <v>241</v>
      </c>
      <c r="H28" s="62">
        <f t="shared" si="2"/>
        <v>1</v>
      </c>
    </row>
    <row r="29" spans="1:8" s="61" customFormat="1" ht="24">
      <c r="A29" s="56" t="s">
        <v>21</v>
      </c>
      <c r="B29" s="70">
        <v>1</v>
      </c>
      <c r="C29" s="58">
        <v>93100</v>
      </c>
      <c r="D29" s="59">
        <f t="shared" si="3"/>
        <v>93100</v>
      </c>
      <c r="E29" s="58">
        <v>89788</v>
      </c>
      <c r="F29" s="60">
        <v>40282</v>
      </c>
      <c r="G29" s="61" t="s">
        <v>241</v>
      </c>
      <c r="H29" s="62">
        <f t="shared" si="2"/>
        <v>0.96442534908700317</v>
      </c>
    </row>
    <row r="30" spans="1:8" s="61" customFormat="1" ht="24">
      <c r="A30" s="56" t="s">
        <v>22</v>
      </c>
      <c r="B30" s="70">
        <v>1</v>
      </c>
      <c r="C30" s="58">
        <v>139086</v>
      </c>
      <c r="D30" s="59">
        <f t="shared" si="3"/>
        <v>139086</v>
      </c>
      <c r="E30" s="58">
        <v>139086</v>
      </c>
      <c r="F30" s="60">
        <v>40282</v>
      </c>
      <c r="G30" s="61" t="s">
        <v>241</v>
      </c>
      <c r="H30" s="62">
        <f t="shared" si="2"/>
        <v>1</v>
      </c>
    </row>
    <row r="31" spans="1:8" s="61" customFormat="1" ht="24">
      <c r="A31" s="56" t="s">
        <v>33</v>
      </c>
      <c r="B31" s="70">
        <v>1</v>
      </c>
      <c r="C31" s="58">
        <v>144000</v>
      </c>
      <c r="D31" s="59">
        <f t="shared" si="3"/>
        <v>144000</v>
      </c>
      <c r="E31" s="58">
        <v>144000</v>
      </c>
      <c r="F31" s="60">
        <v>40378</v>
      </c>
      <c r="G31" s="61" t="s">
        <v>241</v>
      </c>
      <c r="H31" s="62">
        <f t="shared" si="2"/>
        <v>1</v>
      </c>
    </row>
    <row r="32" spans="1:8" s="61" customFormat="1" ht="24">
      <c r="A32" s="56" t="s">
        <v>35</v>
      </c>
      <c r="B32" s="70">
        <v>1</v>
      </c>
      <c r="C32" s="58">
        <v>76450</v>
      </c>
      <c r="D32" s="59">
        <f t="shared" si="3"/>
        <v>76450</v>
      </c>
      <c r="E32" s="58">
        <v>71650</v>
      </c>
      <c r="F32" s="60">
        <v>40379</v>
      </c>
      <c r="G32" s="61" t="s">
        <v>241</v>
      </c>
      <c r="H32" s="62">
        <f t="shared" si="2"/>
        <v>0.93721386527141926</v>
      </c>
    </row>
    <row r="33" spans="1:8" s="61" customFormat="1" ht="24">
      <c r="A33" s="56" t="s">
        <v>59</v>
      </c>
      <c r="B33" s="70">
        <v>1</v>
      </c>
      <c r="C33" s="58">
        <v>59655</v>
      </c>
      <c r="D33" s="59">
        <f t="shared" si="3"/>
        <v>59655</v>
      </c>
      <c r="E33" s="58">
        <v>59655</v>
      </c>
      <c r="F33" s="60">
        <v>40479</v>
      </c>
      <c r="G33" s="61" t="s">
        <v>241</v>
      </c>
      <c r="H33" s="62">
        <f t="shared" si="2"/>
        <v>1</v>
      </c>
    </row>
    <row r="34" spans="1:8" s="61" customFormat="1" ht="24">
      <c r="A34" s="56" t="s">
        <v>54</v>
      </c>
      <c r="B34" s="70">
        <v>1</v>
      </c>
      <c r="C34" s="58">
        <v>3436260</v>
      </c>
      <c r="D34" s="59">
        <f t="shared" si="3"/>
        <v>3436260</v>
      </c>
      <c r="E34" s="58">
        <v>2970782</v>
      </c>
      <c r="F34" s="63">
        <v>40450</v>
      </c>
      <c r="G34" s="61" t="s">
        <v>242</v>
      </c>
      <c r="H34" s="62">
        <f t="shared" si="2"/>
        <v>0.86453935383236424</v>
      </c>
    </row>
    <row r="35" spans="1:8" s="61" customFormat="1" ht="24">
      <c r="A35" s="56" t="s">
        <v>55</v>
      </c>
      <c r="B35" s="70">
        <v>1</v>
      </c>
      <c r="C35" s="58">
        <v>2513513</v>
      </c>
      <c r="D35" s="59">
        <f t="shared" si="3"/>
        <v>2513513</v>
      </c>
      <c r="E35" s="81">
        <v>2185896</v>
      </c>
      <c r="F35" s="63">
        <v>40450</v>
      </c>
      <c r="G35" s="61" t="s">
        <v>242</v>
      </c>
      <c r="H35" s="62">
        <f t="shared" si="2"/>
        <v>0.8696577260591053</v>
      </c>
    </row>
    <row r="36" spans="1:8" s="61" customFormat="1" ht="23.25" customHeight="1">
      <c r="A36" s="56" t="s">
        <v>78</v>
      </c>
      <c r="B36" s="70">
        <v>1</v>
      </c>
      <c r="C36" s="58">
        <v>520000</v>
      </c>
      <c r="D36" s="59">
        <f t="shared" si="3"/>
        <v>520000</v>
      </c>
      <c r="E36" s="58">
        <v>427931</v>
      </c>
      <c r="F36" s="60">
        <v>40574</v>
      </c>
      <c r="G36" s="61" t="s">
        <v>243</v>
      </c>
      <c r="H36" s="62">
        <f t="shared" si="2"/>
        <v>0.82294423076923073</v>
      </c>
    </row>
    <row r="37" spans="1:8" s="61" customFormat="1" ht="24">
      <c r="A37" s="71" t="s">
        <v>367</v>
      </c>
      <c r="B37" s="70">
        <v>1</v>
      </c>
      <c r="C37" s="59">
        <v>530000</v>
      </c>
      <c r="D37" s="59">
        <f>B37*C37</f>
        <v>530000</v>
      </c>
      <c r="E37" s="59">
        <v>3751</v>
      </c>
      <c r="F37" s="60">
        <v>41430</v>
      </c>
      <c r="G37" s="61" t="s">
        <v>242</v>
      </c>
      <c r="H37" s="62"/>
    </row>
    <row r="38" spans="1:8" s="61" customFormat="1" ht="24">
      <c r="A38" s="56" t="s">
        <v>86</v>
      </c>
      <c r="B38" s="70">
        <v>1</v>
      </c>
      <c r="C38" s="58">
        <v>100000</v>
      </c>
      <c r="D38" s="59">
        <f t="shared" si="3"/>
        <v>100000</v>
      </c>
      <c r="E38" s="58">
        <v>0</v>
      </c>
      <c r="F38" s="63">
        <v>40700</v>
      </c>
      <c r="G38" s="61" t="s">
        <v>244</v>
      </c>
      <c r="H38" s="62">
        <f>E38/C38</f>
        <v>0</v>
      </c>
    </row>
    <row r="39" spans="1:8" s="61" customFormat="1" ht="36">
      <c r="A39" s="56" t="s">
        <v>333</v>
      </c>
      <c r="B39" s="70">
        <v>1</v>
      </c>
      <c r="C39" s="58">
        <v>440000</v>
      </c>
      <c r="D39" s="59">
        <f t="shared" si="3"/>
        <v>440000</v>
      </c>
      <c r="E39" s="59">
        <v>0</v>
      </c>
      <c r="F39" s="60">
        <v>41260</v>
      </c>
      <c r="G39" s="61" t="s">
        <v>242</v>
      </c>
      <c r="H39" s="62">
        <f>E39/C39</f>
        <v>0</v>
      </c>
    </row>
    <row r="40" spans="1:8" s="61" customFormat="1" ht="36">
      <c r="A40" s="84" t="s">
        <v>361</v>
      </c>
      <c r="B40" s="70">
        <v>1</v>
      </c>
      <c r="C40" s="107">
        <v>9000000</v>
      </c>
      <c r="D40" s="59">
        <f>B40*C40</f>
        <v>9000000</v>
      </c>
      <c r="E40" s="59">
        <v>0</v>
      </c>
      <c r="F40" s="125">
        <v>41486</v>
      </c>
      <c r="G40" s="61" t="s">
        <v>242</v>
      </c>
      <c r="H40" s="62">
        <f>E40/C40</f>
        <v>0</v>
      </c>
    </row>
  </sheetData>
  <mergeCells count="2">
    <mergeCell ref="A1:H1"/>
    <mergeCell ref="A2:H2"/>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H9"/>
  <sheetViews>
    <sheetView workbookViewId="0">
      <selection activeCell="A3" sqref="A3:A5"/>
    </sheetView>
  </sheetViews>
  <sheetFormatPr defaultRowHeight="12"/>
  <cols>
    <col min="1" max="1" width="25" style="78" customWidth="1"/>
    <col min="2" max="2" width="9.28515625" style="78" bestFit="1" customWidth="1"/>
    <col min="3" max="3" width="11.42578125" style="86" bestFit="1" customWidth="1"/>
    <col min="4" max="4" width="10.42578125" style="86" bestFit="1" customWidth="1"/>
    <col min="5" max="5" width="9.28515625" style="133" customWidth="1"/>
    <col min="6" max="6" width="9.85546875" style="78" bestFit="1" customWidth="1"/>
    <col min="7" max="7" width="28.42578125" style="78" customWidth="1"/>
    <col min="8" max="8" width="9.28515625" style="78" bestFit="1" customWidth="1"/>
    <col min="9" max="16384" width="9.140625" style="78"/>
  </cols>
  <sheetData>
    <row r="1" spans="1:8" s="45" customFormat="1" ht="30" customHeight="1">
      <c r="A1" s="172" t="s">
        <v>174</v>
      </c>
      <c r="B1" s="172"/>
      <c r="C1" s="172"/>
      <c r="D1" s="172"/>
      <c r="E1" s="172"/>
      <c r="F1" s="172"/>
      <c r="G1" s="172"/>
      <c r="H1" s="172"/>
    </row>
    <row r="2" spans="1:8" s="46" customFormat="1" ht="30" customHeight="1">
      <c r="A2" s="173" t="s">
        <v>172</v>
      </c>
      <c r="B2" s="173"/>
      <c r="C2" s="173"/>
      <c r="D2" s="173"/>
      <c r="E2" s="173"/>
      <c r="F2" s="173"/>
      <c r="G2" s="173"/>
      <c r="H2" s="173"/>
    </row>
    <row r="3" spans="1:8" s="47" customFormat="1" ht="24">
      <c r="A3" s="47" t="s">
        <v>397</v>
      </c>
      <c r="B3" s="88"/>
      <c r="C3" s="49">
        <f>SUM(C7:C9)</f>
        <v>107840000</v>
      </c>
      <c r="D3" s="76">
        <f>SUM(D7:D9)</f>
        <v>10880200</v>
      </c>
      <c r="E3" s="49">
        <f>SUM(E7:E9)</f>
        <v>15458313</v>
      </c>
      <c r="G3" s="47" t="s">
        <v>373</v>
      </c>
      <c r="H3" s="109">
        <f>AVERAGE(H7:H8)</f>
        <v>0.92061043333333337</v>
      </c>
    </row>
    <row r="4" spans="1:8" s="47" customFormat="1" ht="24">
      <c r="A4" s="47" t="s">
        <v>398</v>
      </c>
      <c r="B4" s="88"/>
      <c r="C4" s="49">
        <f>SUM(C7:C9)</f>
        <v>107840000</v>
      </c>
      <c r="D4" s="76">
        <f>SUM(D7:D9)</f>
        <v>10880200</v>
      </c>
      <c r="E4" s="49">
        <f>SUM(E7:E9)</f>
        <v>15458313</v>
      </c>
      <c r="G4" s="47" t="s">
        <v>375</v>
      </c>
      <c r="H4" s="109">
        <f>AVERAGE(H7:H8)</f>
        <v>0.92061043333333337</v>
      </c>
    </row>
    <row r="5" spans="1:8" s="47" customFormat="1" ht="24">
      <c r="A5" s="47" t="s">
        <v>399</v>
      </c>
      <c r="B5" s="88"/>
      <c r="C5" s="49">
        <v>0</v>
      </c>
      <c r="D5" s="76">
        <v>0</v>
      </c>
      <c r="E5" s="49">
        <v>0</v>
      </c>
      <c r="G5" s="47" t="s">
        <v>374</v>
      </c>
      <c r="H5" s="47">
        <v>0</v>
      </c>
    </row>
    <row r="6" spans="1:8" s="52" customFormat="1" ht="39" customHeight="1">
      <c r="B6" s="90" t="s">
        <v>132</v>
      </c>
      <c r="C6" s="54" t="s">
        <v>141</v>
      </c>
      <c r="D6" s="54" t="s">
        <v>133</v>
      </c>
      <c r="E6" s="127" t="s">
        <v>279</v>
      </c>
      <c r="F6" s="91" t="s">
        <v>0</v>
      </c>
      <c r="G6" s="52" t="s">
        <v>131</v>
      </c>
      <c r="H6" s="128" t="s">
        <v>278</v>
      </c>
    </row>
    <row r="7" spans="1:8" s="61" customFormat="1" ht="42.75" customHeight="1">
      <c r="A7" s="129" t="s">
        <v>134</v>
      </c>
      <c r="B7" s="121">
        <v>2.5000000000000001E-2</v>
      </c>
      <c r="C7" s="59">
        <v>15000000</v>
      </c>
      <c r="D7" s="59">
        <f>B7*C7</f>
        <v>375000</v>
      </c>
      <c r="E7" s="59">
        <v>12618313</v>
      </c>
      <c r="F7" s="64">
        <v>40325</v>
      </c>
      <c r="G7" s="121" t="s">
        <v>210</v>
      </c>
      <c r="H7" s="121">
        <f>E7/C7</f>
        <v>0.84122086666666662</v>
      </c>
    </row>
    <row r="8" spans="1:8" s="61" customFormat="1" ht="48" customHeight="1">
      <c r="A8" s="129" t="s">
        <v>173</v>
      </c>
      <c r="B8" s="129">
        <v>0.53</v>
      </c>
      <c r="C8" s="59">
        <v>2840000</v>
      </c>
      <c r="D8" s="59">
        <f>B8*C8</f>
        <v>1505200</v>
      </c>
      <c r="E8" s="59">
        <v>2840000</v>
      </c>
      <c r="F8" s="64">
        <v>40424</v>
      </c>
      <c r="G8" s="121" t="s">
        <v>211</v>
      </c>
      <c r="H8" s="121">
        <f>E8/C8</f>
        <v>1</v>
      </c>
    </row>
    <row r="9" spans="1:8" s="61" customFormat="1" ht="43.5" customHeight="1">
      <c r="A9" s="130" t="s">
        <v>347</v>
      </c>
      <c r="B9" s="129">
        <v>0.1</v>
      </c>
      <c r="C9" s="59">
        <v>90000000</v>
      </c>
      <c r="D9" s="59">
        <f>B9*C9</f>
        <v>9000000</v>
      </c>
      <c r="E9" s="58">
        <v>0</v>
      </c>
      <c r="F9" s="131">
        <v>41415</v>
      </c>
      <c r="G9" s="132" t="s">
        <v>348</v>
      </c>
      <c r="H9" s="121"/>
    </row>
  </sheetData>
  <mergeCells count="2">
    <mergeCell ref="A1:H1"/>
    <mergeCell ref="A2:H2"/>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H26"/>
  <sheetViews>
    <sheetView topLeftCell="A2" workbookViewId="0">
      <selection activeCell="A3" sqref="A3:A5"/>
    </sheetView>
  </sheetViews>
  <sheetFormatPr defaultRowHeight="12"/>
  <cols>
    <col min="1" max="1" width="27" style="72" customWidth="1"/>
    <col min="2" max="2" width="8.42578125" style="73" customWidth="1"/>
    <col min="3" max="3" width="12.42578125" style="74" customWidth="1"/>
    <col min="4" max="5" width="15.28515625" style="74" customWidth="1"/>
    <col min="6" max="6" width="11.140625" style="72" bestFit="1" customWidth="1"/>
    <col min="7" max="7" width="31.140625" style="72" customWidth="1"/>
    <col min="8" max="8" width="10" style="75" bestFit="1" customWidth="1"/>
    <col min="9" max="16384" width="9.140625" style="72"/>
  </cols>
  <sheetData>
    <row r="1" spans="1:8" s="45" customFormat="1" ht="39.75" customHeight="1">
      <c r="A1" s="172" t="s">
        <v>178</v>
      </c>
      <c r="B1" s="172"/>
      <c r="C1" s="172"/>
      <c r="D1" s="172"/>
      <c r="E1" s="172"/>
      <c r="F1" s="172"/>
      <c r="G1" s="172"/>
      <c r="H1" s="172"/>
    </row>
    <row r="2" spans="1:8" s="46" customFormat="1" ht="50.25" customHeight="1">
      <c r="A2" s="173" t="s">
        <v>282</v>
      </c>
      <c r="B2" s="173"/>
      <c r="C2" s="173"/>
      <c r="D2" s="173"/>
      <c r="E2" s="173"/>
      <c r="F2" s="173"/>
      <c r="G2" s="173"/>
      <c r="H2" s="173"/>
    </row>
    <row r="3" spans="1:8" s="47" customFormat="1" ht="24">
      <c r="A3" s="47" t="s">
        <v>400</v>
      </c>
      <c r="B3" s="48"/>
      <c r="C3" s="49">
        <f>SUM(C7:C26)</f>
        <v>483888239</v>
      </c>
      <c r="D3" s="76">
        <f>SUM(D7:D26)</f>
        <v>146163239</v>
      </c>
      <c r="E3" s="49">
        <f>SUM(E7:E26)</f>
        <v>205263997.5</v>
      </c>
      <c r="G3" s="47" t="s">
        <v>373</v>
      </c>
      <c r="H3" s="89">
        <f>AVERAGE(H7:H25)</f>
        <v>0.56410325661399874</v>
      </c>
    </row>
    <row r="4" spans="1:8" s="47" customFormat="1" ht="24">
      <c r="A4" s="47" t="s">
        <v>401</v>
      </c>
      <c r="B4" s="48"/>
      <c r="C4" s="49">
        <f>SUM(C7:C15)</f>
        <v>410000000</v>
      </c>
      <c r="D4" s="76">
        <f>SUM(D7:D15)</f>
        <v>72275000</v>
      </c>
      <c r="E4" s="49">
        <f>SUM(E7:E15)</f>
        <v>139541474.5</v>
      </c>
      <c r="G4" s="47" t="s">
        <v>375</v>
      </c>
      <c r="H4" s="89">
        <f>AVERAGE(H7:H14)</f>
        <v>0.45179569232677042</v>
      </c>
    </row>
    <row r="5" spans="1:8" s="47" customFormat="1" ht="24">
      <c r="A5" s="47" t="s">
        <v>402</v>
      </c>
      <c r="B5" s="48"/>
      <c r="C5" s="49">
        <f>SUM(C17:C26)</f>
        <v>73888239</v>
      </c>
      <c r="D5" s="76">
        <f>SUM(D17:D26)</f>
        <v>73888239</v>
      </c>
      <c r="E5" s="49">
        <f>SUM(E17:E26)</f>
        <v>65722523</v>
      </c>
      <c r="G5" s="47" t="s">
        <v>374</v>
      </c>
      <c r="H5" s="89">
        <f>AVERAGE(H17:H25)</f>
        <v>0.72661034227086807</v>
      </c>
    </row>
    <row r="6" spans="1:8" s="52" customFormat="1" ht="39" customHeight="1">
      <c r="B6" s="53" t="s">
        <v>132</v>
      </c>
      <c r="C6" s="54" t="s">
        <v>141</v>
      </c>
      <c r="D6" s="54" t="s">
        <v>133</v>
      </c>
      <c r="E6" s="54" t="s">
        <v>279</v>
      </c>
      <c r="F6" s="91" t="s">
        <v>0</v>
      </c>
      <c r="G6" s="52" t="s">
        <v>131</v>
      </c>
      <c r="H6" s="55" t="s">
        <v>118</v>
      </c>
    </row>
    <row r="7" spans="1:8" s="61" customFormat="1" ht="54" customHeight="1">
      <c r="A7" s="61" t="s">
        <v>158</v>
      </c>
      <c r="B7" s="70">
        <v>0.05</v>
      </c>
      <c r="C7" s="59">
        <v>65000000</v>
      </c>
      <c r="D7" s="59">
        <f t="shared" ref="D7" si="0">B7*C7</f>
        <v>3250000</v>
      </c>
      <c r="E7" s="59">
        <v>59827296</v>
      </c>
      <c r="F7" s="64">
        <v>40255</v>
      </c>
      <c r="G7" s="61" t="s">
        <v>212</v>
      </c>
      <c r="H7" s="62">
        <f t="shared" ref="H7:H15" si="1">E7/C7</f>
        <v>0.92041993846153847</v>
      </c>
    </row>
    <row r="8" spans="1:8" s="61" customFormat="1" ht="53.25" customHeight="1">
      <c r="A8" s="56" t="s">
        <v>134</v>
      </c>
      <c r="B8" s="70">
        <v>7.0000000000000007E-2</v>
      </c>
      <c r="C8" s="59">
        <v>15000000</v>
      </c>
      <c r="D8" s="59">
        <f t="shared" ref="D8:D15" si="2">B8*C8</f>
        <v>1050000</v>
      </c>
      <c r="E8" s="59">
        <v>12618313</v>
      </c>
      <c r="F8" s="60">
        <v>40325</v>
      </c>
      <c r="G8" s="61" t="s">
        <v>283</v>
      </c>
      <c r="H8" s="62">
        <f>E8/C8</f>
        <v>0.84122086666666662</v>
      </c>
    </row>
    <row r="9" spans="1:8" s="61" customFormat="1" ht="63" customHeight="1">
      <c r="A9" s="56" t="s">
        <v>151</v>
      </c>
      <c r="B9" s="57">
        <v>0.875</v>
      </c>
      <c r="C9" s="59">
        <v>30000000</v>
      </c>
      <c r="D9" s="59">
        <f t="shared" si="2"/>
        <v>26250000</v>
      </c>
      <c r="E9" s="59">
        <v>30577078</v>
      </c>
      <c r="F9" s="64">
        <v>40395</v>
      </c>
      <c r="G9" s="61" t="s">
        <v>213</v>
      </c>
      <c r="H9" s="62">
        <f t="shared" si="1"/>
        <v>1.0192359333333334</v>
      </c>
    </row>
    <row r="10" spans="1:8" s="61" customFormat="1" ht="57.75" customHeight="1">
      <c r="A10" s="56" t="s">
        <v>159</v>
      </c>
      <c r="B10" s="57">
        <v>0.155</v>
      </c>
      <c r="C10" s="59">
        <v>30000000</v>
      </c>
      <c r="D10" s="59">
        <f t="shared" si="2"/>
        <v>4650000</v>
      </c>
      <c r="E10" s="59">
        <v>14087436</v>
      </c>
      <c r="F10" s="64">
        <v>40477</v>
      </c>
      <c r="G10" s="61" t="s">
        <v>330</v>
      </c>
      <c r="H10" s="62">
        <f t="shared" si="1"/>
        <v>0.46958119999999998</v>
      </c>
    </row>
    <row r="11" spans="1:8" s="61" customFormat="1" ht="52.5" customHeight="1">
      <c r="A11" s="61" t="s">
        <v>156</v>
      </c>
      <c r="B11" s="70">
        <v>6.5000000000000002E-2</v>
      </c>
      <c r="C11" s="59">
        <v>65000000</v>
      </c>
      <c r="D11" s="59">
        <f t="shared" si="2"/>
        <v>4225000</v>
      </c>
      <c r="E11" s="59">
        <v>16178689</v>
      </c>
      <c r="F11" s="64">
        <v>40667</v>
      </c>
      <c r="G11" s="61" t="s">
        <v>215</v>
      </c>
      <c r="H11" s="62">
        <f t="shared" si="1"/>
        <v>0.24890290769230769</v>
      </c>
    </row>
    <row r="12" spans="1:8" s="61" customFormat="1" ht="40.5" customHeight="1">
      <c r="A12" s="56" t="s">
        <v>157</v>
      </c>
      <c r="B12" s="57">
        <v>4.4999999999999998E-2</v>
      </c>
      <c r="C12" s="59">
        <v>60000000</v>
      </c>
      <c r="D12" s="59">
        <f t="shared" si="2"/>
        <v>2700000</v>
      </c>
      <c r="E12" s="59">
        <v>5052662.5</v>
      </c>
      <c r="F12" s="60">
        <v>40878</v>
      </c>
      <c r="G12" s="61" t="s">
        <v>216</v>
      </c>
      <c r="H12" s="62">
        <f t="shared" si="1"/>
        <v>8.4211041666666667E-2</v>
      </c>
    </row>
    <row r="13" spans="1:8" s="61" customFormat="1" ht="54" customHeight="1">
      <c r="A13" s="56" t="s">
        <v>148</v>
      </c>
      <c r="B13" s="57">
        <v>0.32</v>
      </c>
      <c r="C13" s="59">
        <v>35000000</v>
      </c>
      <c r="D13" s="59">
        <f t="shared" si="2"/>
        <v>11200000</v>
      </c>
      <c r="E13" s="59">
        <v>1000000</v>
      </c>
      <c r="F13" s="64">
        <v>41179</v>
      </c>
      <c r="G13" s="61" t="s">
        <v>214</v>
      </c>
      <c r="H13" s="62">
        <f>E13/C13</f>
        <v>2.8571428571428571E-2</v>
      </c>
    </row>
    <row r="14" spans="1:8" s="61" customFormat="1" ht="41.25" customHeight="1">
      <c r="A14" s="56" t="s">
        <v>150</v>
      </c>
      <c r="B14" s="57">
        <v>2.5000000000000001E-2</v>
      </c>
      <c r="C14" s="59">
        <v>90000000</v>
      </c>
      <c r="D14" s="59">
        <f t="shared" si="2"/>
        <v>2250000</v>
      </c>
      <c r="E14" s="59">
        <v>200000</v>
      </c>
      <c r="F14" s="60">
        <v>41179</v>
      </c>
      <c r="G14" s="61" t="s">
        <v>217</v>
      </c>
      <c r="H14" s="62">
        <f t="shared" si="1"/>
        <v>2.2222222222222222E-3</v>
      </c>
    </row>
    <row r="15" spans="1:8" s="61" customFormat="1" ht="88.5" customHeight="1">
      <c r="A15" s="84" t="s">
        <v>351</v>
      </c>
      <c r="B15" s="57">
        <v>0.83499999999999996</v>
      </c>
      <c r="C15" s="58">
        <v>20000000</v>
      </c>
      <c r="D15" s="59">
        <f t="shared" si="2"/>
        <v>16700000</v>
      </c>
      <c r="E15" s="59">
        <v>0</v>
      </c>
      <c r="F15" s="85">
        <v>41443</v>
      </c>
      <c r="G15" s="84" t="s">
        <v>362</v>
      </c>
      <c r="H15" s="62">
        <f t="shared" si="1"/>
        <v>0</v>
      </c>
    </row>
    <row r="16" spans="1:8" s="66" customFormat="1">
      <c r="A16" s="66" t="s">
        <v>230</v>
      </c>
      <c r="B16" s="67"/>
      <c r="C16" s="68"/>
      <c r="D16" s="68"/>
      <c r="E16" s="68"/>
      <c r="H16" s="69"/>
    </row>
    <row r="17" spans="1:8" s="61" customFormat="1" ht="36">
      <c r="A17" s="56" t="s">
        <v>23</v>
      </c>
      <c r="B17" s="70">
        <v>1</v>
      </c>
      <c r="C17" s="58">
        <v>8216227</v>
      </c>
      <c r="D17" s="59">
        <f t="shared" ref="D17:D25" si="3">B17*C17</f>
        <v>8216227</v>
      </c>
      <c r="E17" s="58">
        <v>8216227</v>
      </c>
      <c r="F17" s="60">
        <v>40282</v>
      </c>
      <c r="G17" s="61" t="s">
        <v>245</v>
      </c>
      <c r="H17" s="62">
        <f t="shared" ref="H17:H25" si="4">E17/C17</f>
        <v>1</v>
      </c>
    </row>
    <row r="18" spans="1:8" s="61" customFormat="1" ht="24">
      <c r="A18" s="56" t="s">
        <v>28</v>
      </c>
      <c r="B18" s="70">
        <v>1</v>
      </c>
      <c r="C18" s="58">
        <v>50000000</v>
      </c>
      <c r="D18" s="59">
        <f t="shared" si="3"/>
        <v>50000000</v>
      </c>
      <c r="E18" s="58">
        <v>50000000</v>
      </c>
      <c r="F18" s="60">
        <v>40296</v>
      </c>
      <c r="G18" s="61" t="s">
        <v>245</v>
      </c>
      <c r="H18" s="62">
        <f t="shared" si="4"/>
        <v>1</v>
      </c>
    </row>
    <row r="19" spans="1:8" s="61" customFormat="1" ht="48">
      <c r="A19" s="56" t="s">
        <v>38</v>
      </c>
      <c r="B19" s="70">
        <v>1</v>
      </c>
      <c r="C19" s="59">
        <v>3000000</v>
      </c>
      <c r="D19" s="59">
        <f t="shared" si="3"/>
        <v>3000000</v>
      </c>
      <c r="E19" s="81">
        <v>1419543</v>
      </c>
      <c r="F19" s="60">
        <v>40380</v>
      </c>
      <c r="G19" s="61" t="s">
        <v>245</v>
      </c>
      <c r="H19" s="62">
        <f t="shared" si="4"/>
        <v>0.47318100000000002</v>
      </c>
    </row>
    <row r="20" spans="1:8" s="61" customFormat="1" ht="36">
      <c r="A20" s="56" t="s">
        <v>47</v>
      </c>
      <c r="B20" s="57">
        <v>1</v>
      </c>
      <c r="C20" s="59">
        <v>8453663</v>
      </c>
      <c r="D20" s="59">
        <f t="shared" si="3"/>
        <v>8453663</v>
      </c>
      <c r="E20" s="81">
        <v>2921884</v>
      </c>
      <c r="F20" s="60">
        <v>40450</v>
      </c>
      <c r="G20" s="61" t="s">
        <v>246</v>
      </c>
      <c r="H20" s="62">
        <f t="shared" si="4"/>
        <v>0.34563525894041436</v>
      </c>
    </row>
    <row r="21" spans="1:8" s="61" customFormat="1" ht="36">
      <c r="A21" s="56" t="s">
        <v>48</v>
      </c>
      <c r="B21" s="70">
        <v>1</v>
      </c>
      <c r="C21" s="59">
        <v>1354832</v>
      </c>
      <c r="D21" s="59">
        <f t="shared" si="3"/>
        <v>1354832</v>
      </c>
      <c r="E21" s="83">
        <v>1351753</v>
      </c>
      <c r="F21" s="60">
        <v>40450</v>
      </c>
      <c r="G21" s="61" t="s">
        <v>246</v>
      </c>
      <c r="H21" s="62">
        <f t="shared" si="4"/>
        <v>0.99772739350709161</v>
      </c>
    </row>
    <row r="22" spans="1:8" s="61" customFormat="1" ht="24">
      <c r="A22" s="56" t="s">
        <v>56</v>
      </c>
      <c r="B22" s="57">
        <v>1</v>
      </c>
      <c r="C22" s="58">
        <v>500000</v>
      </c>
      <c r="D22" s="59">
        <f>B22*C22</f>
        <v>500000</v>
      </c>
      <c r="E22" s="59">
        <v>0</v>
      </c>
      <c r="F22" s="60">
        <v>40450</v>
      </c>
      <c r="G22" s="61" t="s">
        <v>246</v>
      </c>
      <c r="H22" s="62">
        <v>0</v>
      </c>
    </row>
    <row r="23" spans="1:8" s="61" customFormat="1" ht="36">
      <c r="A23" s="56" t="s">
        <v>64</v>
      </c>
      <c r="B23" s="57">
        <v>1</v>
      </c>
      <c r="C23" s="58">
        <v>665000</v>
      </c>
      <c r="D23" s="59">
        <f t="shared" si="3"/>
        <v>665000</v>
      </c>
      <c r="E23" s="83">
        <v>635309</v>
      </c>
      <c r="F23" s="60">
        <v>40515</v>
      </c>
      <c r="G23" s="61" t="s">
        <v>246</v>
      </c>
      <c r="H23" s="62">
        <f t="shared" si="4"/>
        <v>0.95535187969924817</v>
      </c>
    </row>
    <row r="24" spans="1:8" s="61" customFormat="1" ht="24">
      <c r="A24" s="56" t="s">
        <v>85</v>
      </c>
      <c r="B24" s="70">
        <v>1</v>
      </c>
      <c r="C24" s="81">
        <v>543500</v>
      </c>
      <c r="D24" s="59">
        <f t="shared" si="3"/>
        <v>543500</v>
      </c>
      <c r="E24" s="81">
        <v>516567</v>
      </c>
      <c r="F24" s="60">
        <v>40695</v>
      </c>
      <c r="G24" s="61" t="s">
        <v>246</v>
      </c>
      <c r="H24" s="62">
        <f t="shared" si="4"/>
        <v>0.95044526218951242</v>
      </c>
    </row>
    <row r="25" spans="1:8" s="61" customFormat="1" ht="24">
      <c r="A25" s="82" t="s">
        <v>105</v>
      </c>
      <c r="B25" s="70">
        <v>1</v>
      </c>
      <c r="C25" s="59">
        <v>593915</v>
      </c>
      <c r="D25" s="59">
        <f t="shared" si="3"/>
        <v>593915</v>
      </c>
      <c r="E25" s="81">
        <v>485319</v>
      </c>
      <c r="F25" s="97">
        <v>40933</v>
      </c>
      <c r="G25" s="61" t="s">
        <v>247</v>
      </c>
      <c r="H25" s="62">
        <f t="shared" si="4"/>
        <v>0.81715228610154655</v>
      </c>
    </row>
    <row r="26" spans="1:8" s="61" customFormat="1">
      <c r="A26" s="98" t="s">
        <v>335</v>
      </c>
      <c r="B26" s="70">
        <v>1</v>
      </c>
      <c r="C26" s="81">
        <v>561102</v>
      </c>
      <c r="D26" s="59">
        <f>B26*C26</f>
        <v>561102</v>
      </c>
      <c r="E26" s="81">
        <v>175921</v>
      </c>
      <c r="F26" s="63">
        <v>41281</v>
      </c>
      <c r="G26" s="61" t="s">
        <v>247</v>
      </c>
      <c r="H26" s="62">
        <f>E26/C26</f>
        <v>0.3135276652016924</v>
      </c>
    </row>
  </sheetData>
  <mergeCells count="2">
    <mergeCell ref="A1:H1"/>
    <mergeCell ref="A2:H2"/>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H25"/>
  <sheetViews>
    <sheetView workbookViewId="0">
      <selection activeCell="D3" sqref="D3:D5"/>
    </sheetView>
  </sheetViews>
  <sheetFormatPr defaultColWidth="23.5703125" defaultRowHeight="12"/>
  <cols>
    <col min="1" max="1" width="32.140625" style="72" customWidth="1"/>
    <col min="2" max="2" width="12.7109375" style="146" customWidth="1"/>
    <col min="3" max="4" width="14.5703125" style="138" customWidth="1"/>
    <col min="5" max="5" width="14.5703125" style="74" customWidth="1"/>
    <col min="6" max="6" width="13" style="72" customWidth="1"/>
    <col min="7" max="7" width="26.42578125" style="72" customWidth="1"/>
    <col min="8" max="8" width="23.5703125" style="75"/>
    <col min="9" max="16384" width="23.5703125" style="72"/>
  </cols>
  <sheetData>
    <row r="1" spans="1:8" s="45" customFormat="1" ht="30" customHeight="1">
      <c r="A1" s="172" t="s">
        <v>180</v>
      </c>
      <c r="B1" s="172"/>
      <c r="C1" s="172"/>
      <c r="D1" s="172"/>
      <c r="E1" s="172"/>
      <c r="F1" s="172"/>
      <c r="G1" s="172"/>
      <c r="H1" s="172"/>
    </row>
    <row r="2" spans="1:8" s="46" customFormat="1" ht="21.75" customHeight="1">
      <c r="A2" s="173" t="s">
        <v>136</v>
      </c>
      <c r="B2" s="173"/>
      <c r="C2" s="173"/>
      <c r="D2" s="173"/>
      <c r="E2" s="173"/>
      <c r="F2" s="173"/>
      <c r="G2" s="173"/>
      <c r="H2" s="173"/>
    </row>
    <row r="3" spans="1:8" s="47" customFormat="1" ht="13.5" customHeight="1">
      <c r="A3" s="47" t="s">
        <v>405</v>
      </c>
      <c r="B3" s="48"/>
      <c r="C3" s="49">
        <f>SUM(C7:C9)</f>
        <v>1992613</v>
      </c>
      <c r="D3" s="76">
        <f>SUM(D7:D9)</f>
        <v>1992613</v>
      </c>
      <c r="E3" s="49">
        <f>SUM(E7:E9)</f>
        <v>827233</v>
      </c>
      <c r="F3" s="110"/>
      <c r="G3" s="47" t="s">
        <v>373</v>
      </c>
      <c r="H3" s="89">
        <f>AVERAGE(H8:H9)</f>
        <v>0.35682992474025954</v>
      </c>
    </row>
    <row r="4" spans="1:8" s="47" customFormat="1" ht="18" customHeight="1">
      <c r="A4" s="47" t="s">
        <v>403</v>
      </c>
      <c r="B4" s="48"/>
      <c r="C4" s="49">
        <v>0</v>
      </c>
      <c r="D4" s="76">
        <v>0</v>
      </c>
      <c r="E4" s="49">
        <v>0</v>
      </c>
      <c r="F4" s="110"/>
      <c r="G4" s="47" t="s">
        <v>375</v>
      </c>
      <c r="H4" s="89">
        <v>0</v>
      </c>
    </row>
    <row r="5" spans="1:8" s="47" customFormat="1">
      <c r="A5" s="47" t="s">
        <v>404</v>
      </c>
      <c r="B5" s="48"/>
      <c r="C5" s="49">
        <f>SUM(C7:C9)</f>
        <v>1992613</v>
      </c>
      <c r="D5" s="76">
        <f>SUM(D7:D9)</f>
        <v>1992613</v>
      </c>
      <c r="E5" s="49">
        <f>SUM(E7:E9)</f>
        <v>827233</v>
      </c>
      <c r="F5" s="110"/>
      <c r="G5" s="47" t="s">
        <v>374</v>
      </c>
      <c r="H5" s="89">
        <f>AVERAGE(H8:H9)</f>
        <v>0.35682992474025954</v>
      </c>
    </row>
    <row r="6" spans="1:8" s="66" customFormat="1" ht="39.75" customHeight="1">
      <c r="A6" s="66" t="s">
        <v>1</v>
      </c>
      <c r="B6" s="134" t="s">
        <v>132</v>
      </c>
      <c r="C6" s="135" t="s">
        <v>141</v>
      </c>
      <c r="D6" s="135" t="s">
        <v>133</v>
      </c>
      <c r="E6" s="136" t="s">
        <v>279</v>
      </c>
      <c r="F6" s="66" t="s">
        <v>0</v>
      </c>
      <c r="G6" s="66" t="s">
        <v>131</v>
      </c>
      <c r="H6" s="69" t="s">
        <v>118</v>
      </c>
    </row>
    <row r="7" spans="1:8" s="61" customFormat="1" ht="40.5" customHeight="1">
      <c r="A7" s="56" t="s">
        <v>40</v>
      </c>
      <c r="B7" s="61">
        <v>1</v>
      </c>
      <c r="C7" s="59">
        <v>1691852</v>
      </c>
      <c r="D7" s="59">
        <f>B7*C7</f>
        <v>1691852</v>
      </c>
      <c r="E7" s="59">
        <v>724129</v>
      </c>
      <c r="F7" s="64">
        <v>40394</v>
      </c>
      <c r="G7" s="61" t="s">
        <v>232</v>
      </c>
      <c r="H7" s="62">
        <f>E7/C7</f>
        <v>0.42800966041946931</v>
      </c>
    </row>
    <row r="8" spans="1:8" s="61" customFormat="1" ht="27.75" customHeight="1">
      <c r="A8" s="56" t="s">
        <v>84</v>
      </c>
      <c r="B8" s="121">
        <v>1</v>
      </c>
      <c r="C8" s="81">
        <v>280761</v>
      </c>
      <c r="D8" s="59">
        <f>B8*C8</f>
        <v>280761</v>
      </c>
      <c r="E8" s="81">
        <v>95644</v>
      </c>
      <c r="F8" s="63">
        <v>40686</v>
      </c>
      <c r="G8" s="61" t="s">
        <v>249</v>
      </c>
      <c r="H8" s="62">
        <f>E8/C8</f>
        <v>0.34065984948051903</v>
      </c>
    </row>
    <row r="9" spans="1:8" s="61" customFormat="1" ht="15" customHeight="1">
      <c r="A9" s="61" t="s">
        <v>100</v>
      </c>
      <c r="B9" s="61">
        <v>1</v>
      </c>
      <c r="C9" s="58">
        <v>20000</v>
      </c>
      <c r="D9" s="59">
        <f>B9*C9</f>
        <v>20000</v>
      </c>
      <c r="E9" s="58">
        <v>7460</v>
      </c>
      <c r="F9" s="63">
        <v>40891</v>
      </c>
      <c r="G9" s="61" t="s">
        <v>249</v>
      </c>
      <c r="H9" s="62">
        <f>E9/C9</f>
        <v>0.373</v>
      </c>
    </row>
    <row r="11" spans="1:8" ht="46.5" customHeight="1">
      <c r="A11" s="137"/>
      <c r="B11" s="137"/>
      <c r="F11" s="139"/>
    </row>
    <row r="12" spans="1:8" ht="46.5" customHeight="1">
      <c r="A12" s="137"/>
      <c r="B12" s="137"/>
      <c r="F12" s="139"/>
    </row>
    <row r="13" spans="1:8" s="143" customFormat="1" ht="14.25" customHeight="1">
      <c r="A13" s="176"/>
      <c r="B13" s="176"/>
      <c r="C13" s="140"/>
      <c r="D13" s="140"/>
      <c r="E13" s="141"/>
      <c r="F13" s="142"/>
      <c r="H13" s="144"/>
    </row>
    <row r="14" spans="1:8" ht="45.75" customHeight="1">
      <c r="A14" s="137"/>
      <c r="B14" s="137"/>
      <c r="F14" s="139"/>
    </row>
    <row r="15" spans="1:8" s="143" customFormat="1" ht="13.5" customHeight="1">
      <c r="A15" s="145"/>
      <c r="B15" s="145"/>
      <c r="C15" s="140"/>
      <c r="D15" s="140"/>
      <c r="E15" s="141"/>
      <c r="F15" s="142"/>
      <c r="H15" s="144"/>
    </row>
    <row r="16" spans="1:8" ht="27.75" customHeight="1">
      <c r="F16" s="139"/>
    </row>
    <row r="17" spans="1:8" s="143" customFormat="1">
      <c r="B17" s="147"/>
      <c r="C17" s="140"/>
      <c r="D17" s="140"/>
      <c r="E17" s="141"/>
      <c r="H17" s="144"/>
    </row>
    <row r="18" spans="1:8">
      <c r="A18" s="137"/>
      <c r="C18" s="148"/>
      <c r="F18" s="139"/>
    </row>
    <row r="19" spans="1:8">
      <c r="A19" s="137"/>
      <c r="C19" s="148"/>
      <c r="F19" s="139"/>
    </row>
    <row r="20" spans="1:8">
      <c r="A20" s="137"/>
      <c r="C20" s="148"/>
      <c r="F20" s="139"/>
    </row>
    <row r="21" spans="1:8">
      <c r="A21" s="137"/>
      <c r="F21" s="139"/>
    </row>
    <row r="22" spans="1:8">
      <c r="A22" s="137"/>
      <c r="F22" s="139"/>
    </row>
    <row r="23" spans="1:8">
      <c r="A23" s="137"/>
      <c r="C23" s="148"/>
      <c r="F23" s="149"/>
    </row>
    <row r="24" spans="1:8">
      <c r="A24" s="137"/>
      <c r="C24" s="148"/>
      <c r="F24" s="149"/>
    </row>
    <row r="25" spans="1:8">
      <c r="A25" s="137"/>
      <c r="C25" s="148"/>
      <c r="F25" s="149"/>
    </row>
  </sheetData>
  <mergeCells count="3">
    <mergeCell ref="A1:H1"/>
    <mergeCell ref="A2:H2"/>
    <mergeCell ref="A13:B13"/>
  </mergeCell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H26"/>
  <sheetViews>
    <sheetView workbookViewId="0">
      <selection activeCell="A3" sqref="A3:A5"/>
    </sheetView>
  </sheetViews>
  <sheetFormatPr defaultRowHeight="12"/>
  <cols>
    <col min="1" max="1" width="27.85546875" style="72" customWidth="1"/>
    <col min="2" max="2" width="10.85546875" style="73" customWidth="1"/>
    <col min="3" max="3" width="12.7109375" style="74" bestFit="1" customWidth="1"/>
    <col min="4" max="4" width="11.7109375" style="74" bestFit="1" customWidth="1"/>
    <col min="5" max="5" width="11.7109375" style="74" customWidth="1"/>
    <col min="6" max="6" width="11.5703125" style="72" bestFit="1" customWidth="1"/>
    <col min="7" max="7" width="27.5703125" style="72" customWidth="1"/>
    <col min="8" max="8" width="10" style="75" bestFit="1" customWidth="1"/>
    <col min="9" max="16384" width="9.140625" style="72"/>
  </cols>
  <sheetData>
    <row r="1" spans="1:8" s="45" customFormat="1" ht="30" customHeight="1">
      <c r="A1" s="172" t="s">
        <v>161</v>
      </c>
      <c r="B1" s="172"/>
      <c r="C1" s="172"/>
      <c r="D1" s="172"/>
      <c r="E1" s="172"/>
      <c r="F1" s="172"/>
      <c r="G1" s="172"/>
      <c r="H1" s="172"/>
    </row>
    <row r="2" spans="1:8" s="46" customFormat="1" ht="30" customHeight="1">
      <c r="A2" s="173" t="s">
        <v>136</v>
      </c>
      <c r="B2" s="173"/>
      <c r="C2" s="173"/>
      <c r="D2" s="173"/>
      <c r="E2" s="173"/>
      <c r="F2" s="173"/>
      <c r="G2" s="173"/>
      <c r="H2" s="173"/>
    </row>
    <row r="3" spans="1:8" s="47" customFormat="1">
      <c r="A3" s="47" t="s">
        <v>406</v>
      </c>
      <c r="B3" s="48"/>
      <c r="C3" s="49">
        <f>SUM(C7:C26)</f>
        <v>484578155</v>
      </c>
      <c r="D3" s="76">
        <f>SUM(D7:D26)</f>
        <v>261878155</v>
      </c>
      <c r="E3" s="49">
        <f>SUM(E7:E26)</f>
        <v>210818009.5</v>
      </c>
      <c r="G3" s="47" t="s">
        <v>373</v>
      </c>
      <c r="H3" s="89">
        <f>AVERAGE(H8:H24)</f>
        <v>0.58729255184044626</v>
      </c>
    </row>
    <row r="4" spans="1:8" s="47" customFormat="1" ht="24">
      <c r="A4" s="47" t="s">
        <v>407</v>
      </c>
      <c r="B4" s="48"/>
      <c r="C4" s="49">
        <f>SUM(C7:C12)</f>
        <v>270000000</v>
      </c>
      <c r="D4" s="76">
        <f>SUM(D7:D12)</f>
        <v>47300000</v>
      </c>
      <c r="E4" s="49">
        <f>SUM(E7:E12)</f>
        <v>108764396.5</v>
      </c>
      <c r="G4" s="47" t="s">
        <v>375</v>
      </c>
      <c r="H4" s="89">
        <f>AVERAGE(H8:H11)</f>
        <v>0.41097900400641024</v>
      </c>
    </row>
    <row r="5" spans="1:8" s="47" customFormat="1">
      <c r="A5" s="47" t="s">
        <v>408</v>
      </c>
      <c r="B5" s="48"/>
      <c r="C5" s="49">
        <f>SUM(C14:C26)</f>
        <v>214578155</v>
      </c>
      <c r="D5" s="76">
        <f>SUM(D14:D26)</f>
        <v>214578155</v>
      </c>
      <c r="E5" s="49">
        <f>SUM(E14:E26)</f>
        <v>102053613</v>
      </c>
      <c r="G5" s="47" t="s">
        <v>374</v>
      </c>
      <c r="H5" s="89">
        <f>AVERAGE(H14:H24)</f>
        <v>0.70219939862273373</v>
      </c>
    </row>
    <row r="6" spans="1:8" s="111" customFormat="1" ht="41.25" customHeight="1">
      <c r="B6" s="112" t="s">
        <v>132</v>
      </c>
      <c r="C6" s="113" t="s">
        <v>141</v>
      </c>
      <c r="D6" s="113" t="s">
        <v>133</v>
      </c>
      <c r="E6" s="113" t="s">
        <v>279</v>
      </c>
      <c r="F6" s="111" t="s">
        <v>0</v>
      </c>
      <c r="G6" s="111" t="s">
        <v>131</v>
      </c>
      <c r="H6" s="119" t="s">
        <v>118</v>
      </c>
    </row>
    <row r="7" spans="1:8" s="61" customFormat="1" ht="40.5" customHeight="1">
      <c r="A7" s="61" t="s">
        <v>158</v>
      </c>
      <c r="B7" s="70">
        <v>0.17499999999999999</v>
      </c>
      <c r="C7" s="59">
        <v>65000000</v>
      </c>
      <c r="D7" s="59">
        <f>B7*C7</f>
        <v>11375000</v>
      </c>
      <c r="E7" s="59">
        <v>59827296</v>
      </c>
      <c r="F7" s="60">
        <v>40255</v>
      </c>
      <c r="G7" s="61" t="s">
        <v>222</v>
      </c>
      <c r="H7" s="62">
        <f>E7/C7</f>
        <v>0.92041993846153847</v>
      </c>
    </row>
    <row r="8" spans="1:8" s="61" customFormat="1" ht="40.5" customHeight="1">
      <c r="A8" s="56" t="s">
        <v>134</v>
      </c>
      <c r="B8" s="57">
        <v>8.5000000000000006E-2</v>
      </c>
      <c r="C8" s="59">
        <v>15000000</v>
      </c>
      <c r="D8" s="59">
        <f t="shared" ref="D8:D11" si="0">B8*C8</f>
        <v>1275000</v>
      </c>
      <c r="E8" s="59">
        <v>12618313</v>
      </c>
      <c r="F8" s="60">
        <v>40325</v>
      </c>
      <c r="G8" s="61" t="s">
        <v>219</v>
      </c>
      <c r="H8" s="62">
        <f t="shared" ref="H8:H11" si="1">E8/C8</f>
        <v>0.84122086666666662</v>
      </c>
    </row>
    <row r="9" spans="1:8" s="61" customFormat="1" ht="40.5" customHeight="1">
      <c r="A9" s="56" t="s">
        <v>159</v>
      </c>
      <c r="B9" s="57">
        <v>3.5000000000000003E-2</v>
      </c>
      <c r="C9" s="59">
        <v>30000000</v>
      </c>
      <c r="D9" s="59">
        <f>B9*C9</f>
        <v>1050000</v>
      </c>
      <c r="E9" s="59">
        <v>14087436</v>
      </c>
      <c r="F9" s="60">
        <v>40477</v>
      </c>
      <c r="G9" s="61" t="s">
        <v>223</v>
      </c>
      <c r="H9" s="62">
        <f>E9/C9</f>
        <v>0.46958119999999998</v>
      </c>
    </row>
    <row r="10" spans="1:8" s="61" customFormat="1" ht="40.5" customHeight="1">
      <c r="A10" s="56" t="s">
        <v>156</v>
      </c>
      <c r="B10" s="57">
        <v>0.05</v>
      </c>
      <c r="C10" s="59">
        <v>65000000</v>
      </c>
      <c r="D10" s="59">
        <f t="shared" si="0"/>
        <v>3250000</v>
      </c>
      <c r="E10" s="59">
        <v>16178689</v>
      </c>
      <c r="F10" s="60">
        <v>40667</v>
      </c>
      <c r="G10" s="61" t="s">
        <v>220</v>
      </c>
      <c r="H10" s="62">
        <f t="shared" si="1"/>
        <v>0.24890290769230769</v>
      </c>
    </row>
    <row r="11" spans="1:8" s="61" customFormat="1" ht="55.5" customHeight="1">
      <c r="A11" s="56" t="s">
        <v>157</v>
      </c>
      <c r="B11" s="57">
        <v>0.32500000000000001</v>
      </c>
      <c r="C11" s="59">
        <v>60000000</v>
      </c>
      <c r="D11" s="59">
        <f t="shared" si="0"/>
        <v>19500000</v>
      </c>
      <c r="E11" s="59">
        <v>5052662.5</v>
      </c>
      <c r="F11" s="60">
        <v>40878</v>
      </c>
      <c r="G11" s="61" t="s">
        <v>221</v>
      </c>
      <c r="H11" s="62">
        <f t="shared" si="1"/>
        <v>8.4211041666666667E-2</v>
      </c>
    </row>
    <row r="12" spans="1:8" s="61" customFormat="1" ht="65.25" customHeight="1">
      <c r="A12" s="56" t="s">
        <v>148</v>
      </c>
      <c r="B12" s="57">
        <v>0.31</v>
      </c>
      <c r="C12" s="59">
        <v>35000000</v>
      </c>
      <c r="D12" s="59">
        <f>B12*C12</f>
        <v>10850000</v>
      </c>
      <c r="E12" s="59">
        <v>1000000</v>
      </c>
      <c r="F12" s="60">
        <v>41179</v>
      </c>
      <c r="G12" s="61" t="s">
        <v>218</v>
      </c>
      <c r="H12" s="62">
        <f>E12/C12</f>
        <v>2.8571428571428571E-2</v>
      </c>
    </row>
    <row r="13" spans="1:8" s="66" customFormat="1" ht="18" customHeight="1">
      <c r="A13" s="94" t="s">
        <v>1</v>
      </c>
      <c r="B13" s="150"/>
      <c r="C13" s="68"/>
      <c r="D13" s="68"/>
      <c r="E13" s="68"/>
      <c r="F13" s="151"/>
      <c r="H13" s="69"/>
    </row>
    <row r="14" spans="1:8" s="61" customFormat="1" ht="39.75" customHeight="1">
      <c r="A14" s="56" t="s">
        <v>36</v>
      </c>
      <c r="B14" s="70">
        <v>1</v>
      </c>
      <c r="C14" s="58">
        <v>29000000</v>
      </c>
      <c r="D14" s="59">
        <f t="shared" ref="D14:D24" si="2">B14*C14</f>
        <v>29000000</v>
      </c>
      <c r="E14" s="59">
        <v>28999999</v>
      </c>
      <c r="F14" s="60">
        <v>40380</v>
      </c>
      <c r="G14" s="61" t="s">
        <v>248</v>
      </c>
      <c r="H14" s="62">
        <f t="shared" ref="H14:H24" si="3">E14/C14</f>
        <v>0.99999996551724135</v>
      </c>
    </row>
    <row r="15" spans="1:8" s="61" customFormat="1" ht="24">
      <c r="A15" s="56" t="s">
        <v>46</v>
      </c>
      <c r="B15" s="70">
        <v>1</v>
      </c>
      <c r="C15" s="58">
        <v>3014349</v>
      </c>
      <c r="D15" s="59">
        <f t="shared" si="2"/>
        <v>3014349</v>
      </c>
      <c r="E15" s="58">
        <v>3012704</v>
      </c>
      <c r="F15" s="60">
        <v>40450</v>
      </c>
      <c r="G15" s="61" t="s">
        <v>248</v>
      </c>
      <c r="H15" s="62">
        <f t="shared" si="3"/>
        <v>0.99945427686044319</v>
      </c>
    </row>
    <row r="16" spans="1:8" s="61" customFormat="1" ht="24">
      <c r="A16" s="56" t="s">
        <v>51</v>
      </c>
      <c r="B16" s="70">
        <v>1</v>
      </c>
      <c r="C16" s="58">
        <v>217068</v>
      </c>
      <c r="D16" s="59">
        <f t="shared" si="2"/>
        <v>217068</v>
      </c>
      <c r="E16" s="58">
        <v>205399</v>
      </c>
      <c r="F16" s="60">
        <v>40450</v>
      </c>
      <c r="G16" s="61" t="s">
        <v>248</v>
      </c>
      <c r="H16" s="62">
        <f t="shared" si="3"/>
        <v>0.94624265207216174</v>
      </c>
    </row>
    <row r="17" spans="1:8" s="61" customFormat="1" ht="24">
      <c r="A17" s="56" t="s">
        <v>67</v>
      </c>
      <c r="B17" s="57">
        <v>1</v>
      </c>
      <c r="C17" s="58">
        <v>100000</v>
      </c>
      <c r="D17" s="58">
        <f t="shared" si="2"/>
        <v>100000</v>
      </c>
      <c r="E17" s="58">
        <v>95000</v>
      </c>
      <c r="F17" s="60">
        <v>40526</v>
      </c>
      <c r="G17" s="61" t="s">
        <v>248</v>
      </c>
      <c r="H17" s="62">
        <f t="shared" si="3"/>
        <v>0.95</v>
      </c>
    </row>
    <row r="18" spans="1:8" s="61" customFormat="1" ht="24">
      <c r="A18" s="56" t="s">
        <v>73</v>
      </c>
      <c r="B18" s="57">
        <v>1</v>
      </c>
      <c r="C18" s="58">
        <v>100000</v>
      </c>
      <c r="D18" s="58">
        <f t="shared" si="2"/>
        <v>100000</v>
      </c>
      <c r="E18" s="81">
        <v>81775</v>
      </c>
      <c r="F18" s="60">
        <v>40526</v>
      </c>
      <c r="G18" s="61" t="s">
        <v>248</v>
      </c>
      <c r="H18" s="62">
        <f t="shared" si="3"/>
        <v>0.81774999999999998</v>
      </c>
    </row>
    <row r="19" spans="1:8" s="61" customFormat="1" ht="21.75" customHeight="1">
      <c r="A19" s="56" t="s">
        <v>88</v>
      </c>
      <c r="B19" s="57">
        <v>1</v>
      </c>
      <c r="C19" s="58">
        <v>55000000</v>
      </c>
      <c r="D19" s="59">
        <f t="shared" si="2"/>
        <v>55000000</v>
      </c>
      <c r="E19" s="81">
        <v>48919292</v>
      </c>
      <c r="F19" s="63">
        <v>40749</v>
      </c>
      <c r="G19" s="61" t="s">
        <v>248</v>
      </c>
      <c r="H19" s="62">
        <f t="shared" si="3"/>
        <v>0.8894416727272727</v>
      </c>
    </row>
    <row r="20" spans="1:8" s="61" customFormat="1" ht="36">
      <c r="A20" s="56" t="s">
        <v>94</v>
      </c>
      <c r="B20" s="57">
        <v>1</v>
      </c>
      <c r="C20" s="58">
        <v>830000</v>
      </c>
      <c r="D20" s="58">
        <f t="shared" si="2"/>
        <v>830000</v>
      </c>
      <c r="E20" s="81">
        <v>822000</v>
      </c>
      <c r="F20" s="63">
        <v>40819</v>
      </c>
      <c r="G20" s="61" t="s">
        <v>248</v>
      </c>
      <c r="H20" s="62">
        <f t="shared" si="3"/>
        <v>0.99036144578313257</v>
      </c>
    </row>
    <row r="21" spans="1:8" s="61" customFormat="1" ht="24">
      <c r="A21" s="56" t="s">
        <v>97</v>
      </c>
      <c r="B21" s="57">
        <v>1</v>
      </c>
      <c r="C21" s="58">
        <v>55000000</v>
      </c>
      <c r="D21" s="59">
        <f t="shared" si="2"/>
        <v>55000000</v>
      </c>
      <c r="E21" s="81">
        <v>18799194</v>
      </c>
      <c r="F21" s="63">
        <v>40884</v>
      </c>
      <c r="G21" s="61" t="s">
        <v>248</v>
      </c>
      <c r="H21" s="62">
        <f t="shared" si="3"/>
        <v>0.34180352727272728</v>
      </c>
    </row>
    <row r="22" spans="1:8" s="61" customFormat="1" ht="36">
      <c r="A22" s="56" t="s">
        <v>101</v>
      </c>
      <c r="B22" s="57">
        <v>1</v>
      </c>
      <c r="C22" s="58">
        <v>17000</v>
      </c>
      <c r="D22" s="58">
        <f t="shared" si="2"/>
        <v>17000</v>
      </c>
      <c r="E22" s="81">
        <v>13255</v>
      </c>
      <c r="F22" s="63">
        <v>40891</v>
      </c>
      <c r="G22" s="61" t="s">
        <v>248</v>
      </c>
      <c r="H22" s="62">
        <f t="shared" si="3"/>
        <v>0.77970588235294114</v>
      </c>
    </row>
    <row r="23" spans="1:8" s="61" customFormat="1" ht="36">
      <c r="A23" s="56" t="s">
        <v>196</v>
      </c>
      <c r="B23" s="70">
        <v>1</v>
      </c>
      <c r="C23" s="59">
        <v>787738</v>
      </c>
      <c r="D23" s="59">
        <f t="shared" si="2"/>
        <v>787738</v>
      </c>
      <c r="E23" s="59">
        <v>0</v>
      </c>
      <c r="F23" s="60">
        <v>41169</v>
      </c>
      <c r="G23" s="61" t="s">
        <v>248</v>
      </c>
      <c r="H23" s="62">
        <f t="shared" si="3"/>
        <v>0</v>
      </c>
    </row>
    <row r="24" spans="1:8" s="61" customFormat="1" ht="24">
      <c r="A24" s="56" t="s">
        <v>197</v>
      </c>
      <c r="B24" s="70">
        <v>1</v>
      </c>
      <c r="C24" s="59">
        <v>53000000</v>
      </c>
      <c r="D24" s="59">
        <f t="shared" si="2"/>
        <v>53000000</v>
      </c>
      <c r="E24" s="81">
        <v>500000</v>
      </c>
      <c r="F24" s="60">
        <v>41192</v>
      </c>
      <c r="G24" s="61" t="s">
        <v>248</v>
      </c>
      <c r="H24" s="62">
        <f t="shared" si="3"/>
        <v>9.433962264150943E-3</v>
      </c>
    </row>
    <row r="25" spans="1:8" s="61" customFormat="1">
      <c r="A25" s="98" t="s">
        <v>334</v>
      </c>
      <c r="B25" s="70">
        <v>1</v>
      </c>
      <c r="C25" s="58">
        <v>17500000</v>
      </c>
      <c r="D25" s="59">
        <f>B25*C25</f>
        <v>17500000</v>
      </c>
      <c r="E25" s="81">
        <v>600000</v>
      </c>
      <c r="F25" s="63">
        <v>41261</v>
      </c>
      <c r="G25" s="61" t="s">
        <v>248</v>
      </c>
      <c r="H25" s="62">
        <f>E25/C25</f>
        <v>3.4285714285714287E-2</v>
      </c>
    </row>
    <row r="26" spans="1:8" s="61" customFormat="1" ht="24">
      <c r="A26" s="84" t="s">
        <v>363</v>
      </c>
      <c r="B26" s="70">
        <v>1</v>
      </c>
      <c r="C26" s="12">
        <v>12000</v>
      </c>
      <c r="D26" s="59">
        <f>B26*C26</f>
        <v>12000</v>
      </c>
      <c r="E26" s="12">
        <v>4995</v>
      </c>
      <c r="F26" s="85">
        <v>41431</v>
      </c>
      <c r="G26" s="61" t="s">
        <v>248</v>
      </c>
      <c r="H26" s="62"/>
    </row>
  </sheetData>
  <mergeCells count="2">
    <mergeCell ref="A1:H1"/>
    <mergeCell ref="A2:H2"/>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dimension ref="A1:H23"/>
  <sheetViews>
    <sheetView topLeftCell="A16" workbookViewId="0">
      <selection activeCell="C10" sqref="C10"/>
    </sheetView>
  </sheetViews>
  <sheetFormatPr defaultColWidth="23.5703125" defaultRowHeight="12"/>
  <cols>
    <col min="1" max="1" width="32.140625" style="72" customWidth="1"/>
    <col min="2" max="2" width="8.85546875" style="73" customWidth="1"/>
    <col min="3" max="3" width="14.5703125" style="74" customWidth="1"/>
    <col min="4" max="4" width="14.5703125" style="138" customWidth="1"/>
    <col min="5" max="5" width="14.5703125" style="74" customWidth="1"/>
    <col min="6" max="6" width="12.7109375" style="99" customWidth="1"/>
    <col min="7" max="7" width="29.140625" style="72" customWidth="1"/>
    <col min="8" max="8" width="23.5703125" style="75"/>
    <col min="9" max="16384" width="23.5703125" style="72"/>
  </cols>
  <sheetData>
    <row r="1" spans="1:8" s="45" customFormat="1" ht="30" customHeight="1">
      <c r="A1" s="172" t="s">
        <v>176</v>
      </c>
      <c r="B1" s="172"/>
      <c r="C1" s="172"/>
      <c r="D1" s="172"/>
      <c r="E1" s="172"/>
      <c r="F1" s="172"/>
      <c r="G1" s="172"/>
      <c r="H1" s="172"/>
    </row>
    <row r="2" spans="1:8" s="46" customFormat="1" ht="30" customHeight="1">
      <c r="A2" s="173" t="s">
        <v>136</v>
      </c>
      <c r="B2" s="173"/>
      <c r="C2" s="173"/>
      <c r="D2" s="173"/>
      <c r="E2" s="173"/>
      <c r="F2" s="173"/>
      <c r="G2" s="173"/>
      <c r="H2" s="173"/>
    </row>
    <row r="3" spans="1:8" s="47" customFormat="1">
      <c r="A3" s="47" t="s">
        <v>409</v>
      </c>
      <c r="B3" s="48"/>
      <c r="C3" s="49">
        <f>SUM(C7:C23)</f>
        <v>364488250</v>
      </c>
      <c r="D3" s="76">
        <f>SUM(D7:D23)</f>
        <v>152513250</v>
      </c>
      <c r="E3" s="49">
        <f>SUM(E7:E23)</f>
        <v>153950885.5</v>
      </c>
      <c r="F3" s="50"/>
      <c r="G3" s="47" t="s">
        <v>373</v>
      </c>
      <c r="H3" s="89">
        <f>AVERAGE(H7:H21)</f>
        <v>0.52994164134216615</v>
      </c>
    </row>
    <row r="4" spans="1:8" s="47" customFormat="1" ht="24">
      <c r="A4" s="47" t="s">
        <v>410</v>
      </c>
      <c r="B4" s="48"/>
      <c r="C4" s="49">
        <f>SUM(C7:C11)</f>
        <v>235000000</v>
      </c>
      <c r="D4" s="76">
        <f>SUM(D7:D11)</f>
        <v>23025000</v>
      </c>
      <c r="E4" s="49">
        <f>SUM(E7:E11)</f>
        <v>107764396.5</v>
      </c>
      <c r="F4" s="50"/>
      <c r="G4" s="47" t="s">
        <v>375</v>
      </c>
      <c r="H4" s="89">
        <f>AVERAGE(H7:H11)</f>
        <v>0.51286719089743593</v>
      </c>
    </row>
    <row r="5" spans="1:8" s="47" customFormat="1">
      <c r="A5" s="47" t="s">
        <v>411</v>
      </c>
      <c r="B5" s="48"/>
      <c r="C5" s="49">
        <f>SUM(C13:C23)</f>
        <v>129488250</v>
      </c>
      <c r="D5" s="76">
        <f>SUM(D13:D23)</f>
        <v>129488250</v>
      </c>
      <c r="E5" s="49">
        <f>SUM(E13:E23)</f>
        <v>46186489</v>
      </c>
      <c r="F5" s="50"/>
      <c r="G5" s="47" t="s">
        <v>374</v>
      </c>
      <c r="H5" s="89">
        <f>AVERAGE(H13:H21)</f>
        <v>0.53942744714479407</v>
      </c>
    </row>
    <row r="6" spans="1:8" s="52" customFormat="1" ht="39.75" customHeight="1">
      <c r="A6" s="52" t="s">
        <v>160</v>
      </c>
      <c r="B6" s="53" t="s">
        <v>132</v>
      </c>
      <c r="C6" s="54" t="s">
        <v>141</v>
      </c>
      <c r="D6" s="152" t="s">
        <v>133</v>
      </c>
      <c r="E6" s="54" t="s">
        <v>279</v>
      </c>
      <c r="F6" s="91" t="s">
        <v>0</v>
      </c>
      <c r="G6" s="52" t="s">
        <v>131</v>
      </c>
      <c r="H6" s="55" t="s">
        <v>118</v>
      </c>
    </row>
    <row r="7" spans="1:8" s="61" customFormat="1" ht="48.75" customHeight="1">
      <c r="A7" s="61" t="s">
        <v>158</v>
      </c>
      <c r="B7" s="70">
        <v>0.17499999999999999</v>
      </c>
      <c r="C7" s="59">
        <v>65000000</v>
      </c>
      <c r="D7" s="59">
        <f>B7*C7</f>
        <v>11375000</v>
      </c>
      <c r="E7" s="59">
        <v>59827296</v>
      </c>
      <c r="F7" s="64">
        <v>40255</v>
      </c>
      <c r="G7" s="61" t="s">
        <v>224</v>
      </c>
      <c r="H7" s="62">
        <f>E7/C7</f>
        <v>0.92041993846153847</v>
      </c>
    </row>
    <row r="8" spans="1:8" s="61" customFormat="1" ht="42" customHeight="1">
      <c r="A8" s="56" t="s">
        <v>134</v>
      </c>
      <c r="B8" s="57">
        <v>0.04</v>
      </c>
      <c r="C8" s="59">
        <v>15000000</v>
      </c>
      <c r="D8" s="59">
        <f>B8*C8</f>
        <v>600000</v>
      </c>
      <c r="E8" s="59">
        <v>12618313</v>
      </c>
      <c r="F8" s="64">
        <v>40325</v>
      </c>
      <c r="G8" s="61" t="s">
        <v>225</v>
      </c>
      <c r="H8" s="62">
        <f>E8/C8</f>
        <v>0.84122086666666662</v>
      </c>
    </row>
    <row r="9" spans="1:8" s="61" customFormat="1" ht="46.5" customHeight="1">
      <c r="A9" s="56" t="s">
        <v>159</v>
      </c>
      <c r="B9" s="57">
        <v>0.11</v>
      </c>
      <c r="C9" s="59">
        <v>30000000</v>
      </c>
      <c r="D9" s="59">
        <f>B9*C9</f>
        <v>3300000</v>
      </c>
      <c r="E9" s="59">
        <v>14087436</v>
      </c>
      <c r="F9" s="64">
        <v>40477</v>
      </c>
      <c r="G9" s="61" t="s">
        <v>226</v>
      </c>
      <c r="H9" s="62">
        <f>E9/C9</f>
        <v>0.46958119999999998</v>
      </c>
    </row>
    <row r="10" spans="1:8" s="61" customFormat="1" ht="46.5" customHeight="1">
      <c r="A10" s="56" t="s">
        <v>156</v>
      </c>
      <c r="B10" s="57">
        <v>0.05</v>
      </c>
      <c r="C10" s="59">
        <v>65000000</v>
      </c>
      <c r="D10" s="59">
        <f>B10*C10</f>
        <v>3250000</v>
      </c>
      <c r="E10" s="59">
        <v>16178689</v>
      </c>
      <c r="F10" s="64">
        <v>40667</v>
      </c>
      <c r="G10" s="61" t="s">
        <v>284</v>
      </c>
      <c r="H10" s="62">
        <f>E10/C10</f>
        <v>0.24890290769230769</v>
      </c>
    </row>
    <row r="11" spans="1:8" s="61" customFormat="1" ht="45.75" customHeight="1">
      <c r="A11" s="56" t="s">
        <v>157</v>
      </c>
      <c r="B11" s="57">
        <v>7.4999999999999997E-2</v>
      </c>
      <c r="C11" s="59">
        <v>60000000</v>
      </c>
      <c r="D11" s="59">
        <f>B11*C11</f>
        <v>4500000</v>
      </c>
      <c r="E11" s="59">
        <v>5052662.5</v>
      </c>
      <c r="F11" s="64">
        <v>40878</v>
      </c>
      <c r="G11" s="61" t="s">
        <v>227</v>
      </c>
      <c r="H11" s="62">
        <f>E11/C11</f>
        <v>8.4211041666666667E-2</v>
      </c>
    </row>
    <row r="12" spans="1:8" s="66" customFormat="1">
      <c r="A12" s="66" t="s">
        <v>1</v>
      </c>
      <c r="B12" s="67"/>
      <c r="C12" s="68"/>
      <c r="D12" s="68"/>
      <c r="E12" s="68"/>
      <c r="F12" s="96"/>
      <c r="H12" s="69"/>
    </row>
    <row r="13" spans="1:8" s="61" customFormat="1" ht="36">
      <c r="A13" s="56" t="s">
        <v>17</v>
      </c>
      <c r="B13" s="70">
        <v>1</v>
      </c>
      <c r="C13" s="58">
        <v>250000</v>
      </c>
      <c r="D13" s="59">
        <f t="shared" ref="D13:D21" si="0">B13*C13</f>
        <v>250000</v>
      </c>
      <c r="E13" s="153">
        <v>212703</v>
      </c>
      <c r="F13" s="64">
        <v>40262</v>
      </c>
      <c r="G13" s="61" t="s">
        <v>250</v>
      </c>
      <c r="H13" s="62">
        <f t="shared" ref="H13:H22" si="1">E13/C13</f>
        <v>0.85081200000000001</v>
      </c>
    </row>
    <row r="14" spans="1:8" s="61" customFormat="1" ht="24">
      <c r="A14" s="56" t="s">
        <v>27</v>
      </c>
      <c r="B14" s="70">
        <v>1</v>
      </c>
      <c r="C14" s="58">
        <v>10000000</v>
      </c>
      <c r="D14" s="59">
        <f t="shared" si="0"/>
        <v>10000000</v>
      </c>
      <c r="E14" s="79">
        <v>2464590</v>
      </c>
      <c r="F14" s="64">
        <v>40296</v>
      </c>
      <c r="G14" s="61" t="s">
        <v>250</v>
      </c>
      <c r="H14" s="62">
        <f t="shared" si="1"/>
        <v>0.24645900000000001</v>
      </c>
    </row>
    <row r="15" spans="1:8" s="61" customFormat="1" ht="24">
      <c r="A15" s="56" t="s">
        <v>31</v>
      </c>
      <c r="B15" s="70">
        <v>1</v>
      </c>
      <c r="C15" s="58">
        <v>1500000</v>
      </c>
      <c r="D15" s="59">
        <f t="shared" si="0"/>
        <v>1500000</v>
      </c>
      <c r="E15" s="79">
        <v>569538</v>
      </c>
      <c r="F15" s="64">
        <v>40338</v>
      </c>
      <c r="G15" s="61" t="s">
        <v>250</v>
      </c>
      <c r="H15" s="62">
        <f t="shared" si="1"/>
        <v>0.37969199999999997</v>
      </c>
    </row>
    <row r="16" spans="1:8" s="61" customFormat="1" ht="24">
      <c r="A16" s="56" t="s">
        <v>125</v>
      </c>
      <c r="B16" s="70">
        <v>1</v>
      </c>
      <c r="C16" s="59">
        <v>15000000</v>
      </c>
      <c r="D16" s="59">
        <f t="shared" si="0"/>
        <v>15000000</v>
      </c>
      <c r="E16" s="79">
        <v>9839310</v>
      </c>
      <c r="F16" s="64">
        <v>40380</v>
      </c>
      <c r="G16" s="61" t="s">
        <v>250</v>
      </c>
      <c r="H16" s="62">
        <f t="shared" si="1"/>
        <v>0.65595400000000004</v>
      </c>
    </row>
    <row r="17" spans="1:8" s="61" customFormat="1" ht="24">
      <c r="A17" s="56" t="s">
        <v>37</v>
      </c>
      <c r="B17" s="70">
        <v>1</v>
      </c>
      <c r="C17" s="59">
        <v>35000000</v>
      </c>
      <c r="D17" s="59">
        <f t="shared" si="0"/>
        <v>35000000</v>
      </c>
      <c r="E17" s="79">
        <v>7315953</v>
      </c>
      <c r="F17" s="64">
        <v>40380</v>
      </c>
      <c r="G17" s="61" t="s">
        <v>250</v>
      </c>
      <c r="H17" s="62">
        <f t="shared" si="1"/>
        <v>0.20902722857142858</v>
      </c>
    </row>
    <row r="18" spans="1:8" s="61" customFormat="1" ht="24">
      <c r="A18" s="56" t="s">
        <v>49</v>
      </c>
      <c r="B18" s="70">
        <v>1</v>
      </c>
      <c r="C18" s="58">
        <v>12123036</v>
      </c>
      <c r="D18" s="59">
        <f t="shared" si="0"/>
        <v>12123036</v>
      </c>
      <c r="E18" s="79">
        <v>8310663</v>
      </c>
      <c r="F18" s="97">
        <v>40450</v>
      </c>
      <c r="G18" s="61" t="s">
        <v>250</v>
      </c>
      <c r="H18" s="62">
        <f t="shared" si="1"/>
        <v>0.68552654632057519</v>
      </c>
    </row>
    <row r="19" spans="1:8" s="61" customFormat="1" ht="24">
      <c r="A19" s="56" t="s">
        <v>128</v>
      </c>
      <c r="B19" s="70">
        <v>1</v>
      </c>
      <c r="C19" s="58">
        <v>18455214</v>
      </c>
      <c r="D19" s="59">
        <f t="shared" si="0"/>
        <v>18455214</v>
      </c>
      <c r="E19" s="79">
        <v>17174599</v>
      </c>
      <c r="F19" s="97">
        <v>40450</v>
      </c>
      <c r="G19" s="61" t="s">
        <v>250</v>
      </c>
      <c r="H19" s="62">
        <f t="shared" si="1"/>
        <v>0.93060958274447536</v>
      </c>
    </row>
    <row r="20" spans="1:8" s="61" customFormat="1" ht="36">
      <c r="A20" s="56" t="s">
        <v>62</v>
      </c>
      <c r="B20" s="70">
        <v>1</v>
      </c>
      <c r="C20" s="58">
        <v>360000</v>
      </c>
      <c r="D20" s="59">
        <f t="shared" si="0"/>
        <v>360000</v>
      </c>
      <c r="E20" s="79">
        <v>180618</v>
      </c>
      <c r="F20" s="97">
        <v>40493</v>
      </c>
      <c r="G20" s="61" t="s">
        <v>250</v>
      </c>
      <c r="H20" s="62">
        <f t="shared" si="1"/>
        <v>0.5017166666666667</v>
      </c>
    </row>
    <row r="21" spans="1:8" s="61" customFormat="1" ht="24">
      <c r="A21" s="56" t="s">
        <v>107</v>
      </c>
      <c r="B21" s="70">
        <v>1</v>
      </c>
      <c r="C21" s="58">
        <v>300000</v>
      </c>
      <c r="D21" s="59">
        <f t="shared" si="0"/>
        <v>300000</v>
      </c>
      <c r="E21" s="79">
        <v>118515</v>
      </c>
      <c r="F21" s="97">
        <v>41016</v>
      </c>
      <c r="G21" s="61" t="s">
        <v>250</v>
      </c>
      <c r="H21" s="62">
        <f t="shared" si="1"/>
        <v>0.39505000000000001</v>
      </c>
    </row>
    <row r="22" spans="1:8" s="93" customFormat="1" ht="12.75">
      <c r="A22" s="154" t="s">
        <v>338</v>
      </c>
      <c r="B22" s="155">
        <v>1</v>
      </c>
      <c r="C22" s="58">
        <v>1000000</v>
      </c>
      <c r="D22" s="59">
        <f>C22*B22</f>
        <v>1000000</v>
      </c>
      <c r="E22" s="59">
        <v>0</v>
      </c>
      <c r="F22" s="156">
        <v>41352</v>
      </c>
      <c r="G22" s="93" t="s">
        <v>250</v>
      </c>
      <c r="H22" s="157">
        <f t="shared" si="1"/>
        <v>0</v>
      </c>
    </row>
    <row r="23" spans="1:8" s="61" customFormat="1" ht="24">
      <c r="A23" s="84" t="s">
        <v>364</v>
      </c>
      <c r="B23" s="70">
        <v>1</v>
      </c>
      <c r="C23" s="58">
        <v>35500000</v>
      </c>
      <c r="D23" s="59">
        <f>C23*B23</f>
        <v>35500000</v>
      </c>
      <c r="E23" s="59">
        <v>0</v>
      </c>
      <c r="F23" s="85">
        <v>41444</v>
      </c>
      <c r="G23" s="61" t="s">
        <v>250</v>
      </c>
      <c r="H23" s="62"/>
    </row>
  </sheetData>
  <mergeCells count="2">
    <mergeCell ref="A1:H1"/>
    <mergeCell ref="A2:H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N306"/>
  <sheetViews>
    <sheetView view="pageBreakPreview" zoomScaleNormal="100" zoomScaleSheetLayoutView="100" workbookViewId="0">
      <pane ySplit="1" topLeftCell="A20" activePane="bottomLeft" state="frozen"/>
      <selection pane="bottomLeft" activeCell="B8" sqref="B8"/>
    </sheetView>
  </sheetViews>
  <sheetFormatPr defaultRowHeight="12.75"/>
  <cols>
    <col min="1" max="1" width="17.140625" style="319" customWidth="1"/>
    <col min="2" max="2" width="50.7109375" style="318" customWidth="1"/>
    <col min="3" max="3" width="50.7109375" style="317" customWidth="1"/>
    <col min="4" max="4" width="8.85546875" style="301" customWidth="1"/>
    <col min="5" max="6" width="16.42578125" style="315" bestFit="1" customWidth="1"/>
    <col min="7" max="7" width="17" style="315" bestFit="1" customWidth="1"/>
    <col min="8" max="8" width="15.5703125" style="315" bestFit="1" customWidth="1"/>
    <col min="9" max="9" width="15" style="316" bestFit="1" customWidth="1"/>
    <col min="10" max="10" width="9.140625" style="316"/>
    <col min="11" max="11" width="11.140625" style="316" bestFit="1" customWidth="1"/>
    <col min="12" max="12" width="9.140625" style="316"/>
    <col min="13" max="13" width="14.28515625" style="315" bestFit="1" customWidth="1"/>
    <col min="14" max="14" width="13.140625" style="315" bestFit="1" customWidth="1"/>
    <col min="15" max="16384" width="9.140625" style="301"/>
  </cols>
  <sheetData>
    <row r="1" spans="1:14" ht="38.25">
      <c r="A1" s="330"/>
      <c r="B1" s="417" t="s">
        <v>605</v>
      </c>
      <c r="C1" s="417"/>
      <c r="D1" s="416" t="s">
        <v>604</v>
      </c>
      <c r="E1" s="414" t="s">
        <v>603</v>
      </c>
      <c r="F1" s="414" t="s">
        <v>602</v>
      </c>
      <c r="G1" s="414" t="s">
        <v>601</v>
      </c>
      <c r="H1" s="414" t="s">
        <v>600</v>
      </c>
      <c r="I1" s="415" t="s">
        <v>599</v>
      </c>
      <c r="J1" s="415" t="s">
        <v>598</v>
      </c>
      <c r="K1" s="415" t="s">
        <v>597</v>
      </c>
      <c r="L1" s="415" t="s">
        <v>596</v>
      </c>
      <c r="M1" s="414" t="s">
        <v>595</v>
      </c>
      <c r="N1" s="414" t="s">
        <v>594</v>
      </c>
    </row>
    <row r="2" spans="1:14">
      <c r="A2" s="335"/>
      <c r="B2" s="335"/>
      <c r="C2" s="325"/>
      <c r="D2" s="408">
        <f>SUM(D5:D269)</f>
        <v>21</v>
      </c>
      <c r="E2" s="408">
        <f>SUM(E6:E620)</f>
        <v>181840000</v>
      </c>
      <c r="F2" s="408">
        <f>SUM(F4:F620)</f>
        <v>156756163.62</v>
      </c>
      <c r="G2" s="408">
        <f>SUM(G4:G620)</f>
        <v>250500000</v>
      </c>
      <c r="H2" s="408">
        <f>SUM(H4:H620)</f>
        <v>63709478.5</v>
      </c>
      <c r="I2" s="413">
        <f>SUM(I4:I620)</f>
        <v>125000000</v>
      </c>
      <c r="J2" s="413">
        <f>SUM(J4:J620)</f>
        <v>1200000</v>
      </c>
      <c r="K2" s="413">
        <f>SUM(K4:K620)</f>
        <v>130000000</v>
      </c>
      <c r="L2" s="413">
        <f>SUM(L4:L620)</f>
        <v>0</v>
      </c>
      <c r="M2" s="408">
        <f>E2+G2+I2+K2</f>
        <v>687340000</v>
      </c>
      <c r="N2" s="408">
        <f>F2+H2+J2+L2</f>
        <v>221665642.12</v>
      </c>
    </row>
    <row r="3" spans="1:14" s="322" customFormat="1">
      <c r="A3" s="335"/>
      <c r="B3" s="335"/>
      <c r="C3" s="325"/>
      <c r="D3" s="411"/>
      <c r="E3" s="411"/>
      <c r="F3" s="411"/>
      <c r="G3" s="411"/>
      <c r="H3" s="411"/>
      <c r="I3" s="412"/>
      <c r="J3" s="412"/>
      <c r="K3" s="412"/>
      <c r="L3" s="412"/>
      <c r="M3" s="411"/>
      <c r="N3" s="411"/>
    </row>
    <row r="4" spans="1:14" s="304" customFormat="1">
      <c r="A4" s="338"/>
      <c r="B4" s="410" t="s">
        <v>444</v>
      </c>
      <c r="C4" s="409"/>
      <c r="D4" s="408"/>
      <c r="E4" s="408"/>
      <c r="F4" s="408"/>
      <c r="G4" s="408"/>
      <c r="H4" s="408"/>
      <c r="I4" s="408"/>
      <c r="J4" s="408"/>
      <c r="K4" s="408"/>
      <c r="L4" s="408"/>
      <c r="M4" s="408"/>
      <c r="N4" s="408"/>
    </row>
    <row r="5" spans="1:14" ht="25.5" customHeight="1">
      <c r="A5" s="338" t="s">
        <v>467</v>
      </c>
      <c r="B5" s="382" t="s">
        <v>158</v>
      </c>
      <c r="C5" s="379"/>
      <c r="D5" s="320">
        <v>1</v>
      </c>
      <c r="E5" s="320"/>
      <c r="F5" s="320"/>
      <c r="G5" s="320"/>
      <c r="H5" s="320"/>
      <c r="I5" s="321"/>
      <c r="J5" s="321"/>
      <c r="K5" s="321"/>
      <c r="L5" s="321"/>
      <c r="M5" s="320"/>
      <c r="N5" s="320"/>
    </row>
    <row r="6" spans="1:14" ht="119.25" customHeight="1">
      <c r="A6" s="338" t="s">
        <v>466</v>
      </c>
      <c r="B6" s="407" t="s">
        <v>593</v>
      </c>
      <c r="C6" s="406"/>
      <c r="D6" s="320"/>
      <c r="E6" s="320"/>
      <c r="F6" s="320"/>
      <c r="G6" s="320"/>
      <c r="H6" s="320"/>
      <c r="I6" s="321"/>
      <c r="J6" s="321"/>
      <c r="K6" s="321"/>
      <c r="L6" s="321"/>
      <c r="M6" s="320"/>
      <c r="N6" s="320"/>
    </row>
    <row r="7" spans="1:14">
      <c r="A7" s="338" t="s">
        <v>592</v>
      </c>
      <c r="B7" s="405">
        <v>40255</v>
      </c>
      <c r="C7" s="404">
        <v>42185</v>
      </c>
      <c r="D7" s="320"/>
      <c r="E7" s="320"/>
      <c r="F7" s="320"/>
      <c r="G7" s="320"/>
      <c r="H7" s="320"/>
      <c r="I7" s="321"/>
      <c r="J7" s="321"/>
      <c r="K7" s="321"/>
      <c r="L7" s="321"/>
      <c r="M7" s="320"/>
      <c r="N7" s="320"/>
    </row>
    <row r="8" spans="1:14" ht="36">
      <c r="A8" s="338" t="s">
        <v>463</v>
      </c>
      <c r="B8" s="403">
        <v>65000000</v>
      </c>
      <c r="C8" s="352">
        <v>59827296</v>
      </c>
      <c r="D8" s="320"/>
      <c r="E8" s="320">
        <f>B8</f>
        <v>65000000</v>
      </c>
      <c r="F8" s="320">
        <f>C8</f>
        <v>59827296</v>
      </c>
      <c r="G8" s="320"/>
      <c r="H8" s="320"/>
      <c r="I8" s="321"/>
      <c r="J8" s="321"/>
      <c r="K8" s="321"/>
      <c r="L8" s="321"/>
      <c r="M8" s="320"/>
      <c r="N8" s="320"/>
    </row>
    <row r="9" spans="1:14">
      <c r="A9" s="338" t="s">
        <v>462</v>
      </c>
      <c r="B9" s="351" t="s">
        <v>461</v>
      </c>
      <c r="C9" s="336"/>
      <c r="D9" s="320"/>
      <c r="E9" s="320"/>
      <c r="F9" s="320"/>
      <c r="G9" s="320"/>
      <c r="H9" s="320"/>
      <c r="I9" s="321"/>
      <c r="J9" s="321"/>
      <c r="K9" s="321"/>
      <c r="L9" s="321"/>
      <c r="M9" s="320"/>
      <c r="N9" s="320"/>
    </row>
    <row r="10" spans="1:14" ht="48">
      <c r="A10" s="338" t="s">
        <v>460</v>
      </c>
      <c r="B10" s="351" t="s">
        <v>591</v>
      </c>
      <c r="C10" s="375" t="s">
        <v>590</v>
      </c>
      <c r="D10" s="320"/>
      <c r="E10" s="320"/>
      <c r="F10" s="320"/>
      <c r="G10" s="320"/>
      <c r="H10" s="320"/>
      <c r="I10" s="321"/>
      <c r="J10" s="321"/>
      <c r="K10" s="321"/>
      <c r="L10" s="321"/>
      <c r="M10" s="320"/>
      <c r="N10" s="320"/>
    </row>
    <row r="11" spans="1:14" ht="24">
      <c r="A11" s="338" t="s">
        <v>457</v>
      </c>
      <c r="B11" s="351"/>
      <c r="C11" s="336"/>
      <c r="D11" s="320"/>
      <c r="E11" s="320"/>
      <c r="F11" s="320"/>
      <c r="G11" s="320"/>
      <c r="H11" s="320"/>
      <c r="I11" s="321"/>
      <c r="J11" s="321"/>
      <c r="K11" s="321"/>
      <c r="L11" s="321"/>
      <c r="M11" s="320"/>
      <c r="N11" s="320"/>
    </row>
    <row r="12" spans="1:14">
      <c r="A12" s="338" t="s">
        <v>456</v>
      </c>
      <c r="B12" s="351"/>
      <c r="C12" s="336"/>
      <c r="D12" s="320"/>
      <c r="E12" s="320"/>
      <c r="F12" s="320"/>
      <c r="G12" s="320"/>
      <c r="H12" s="320"/>
      <c r="I12" s="321"/>
      <c r="J12" s="321"/>
      <c r="K12" s="321"/>
      <c r="L12" s="321"/>
      <c r="M12" s="320"/>
      <c r="N12" s="320"/>
    </row>
    <row r="13" spans="1:14" ht="24">
      <c r="A13" s="338" t="s">
        <v>455</v>
      </c>
      <c r="B13" s="351"/>
      <c r="C13" s="336"/>
      <c r="D13" s="320"/>
      <c r="E13" s="320"/>
      <c r="F13" s="320"/>
      <c r="G13" s="320"/>
      <c r="H13" s="320"/>
      <c r="I13" s="321"/>
      <c r="J13" s="321"/>
      <c r="K13" s="321"/>
      <c r="L13" s="321"/>
      <c r="M13" s="320"/>
      <c r="N13" s="320"/>
    </row>
    <row r="14" spans="1:14">
      <c r="A14" s="338" t="s">
        <v>454</v>
      </c>
      <c r="B14" s="351" t="s">
        <v>589</v>
      </c>
      <c r="C14" s="375"/>
      <c r="D14" s="320"/>
      <c r="E14" s="320"/>
      <c r="F14" s="320"/>
      <c r="G14" s="320"/>
      <c r="H14" s="320"/>
      <c r="I14" s="321"/>
      <c r="J14" s="321"/>
      <c r="K14" s="321"/>
      <c r="L14" s="321"/>
      <c r="M14" s="320"/>
      <c r="N14" s="320"/>
    </row>
    <row r="15" spans="1:14">
      <c r="A15" s="360" t="s">
        <v>453</v>
      </c>
      <c r="B15" s="402"/>
      <c r="C15" s="336"/>
      <c r="D15" s="320"/>
      <c r="E15" s="320"/>
      <c r="F15" s="320"/>
      <c r="G15" s="320"/>
      <c r="H15" s="320"/>
      <c r="I15" s="321"/>
      <c r="J15" s="321"/>
      <c r="K15" s="321"/>
      <c r="L15" s="321"/>
      <c r="M15" s="320"/>
      <c r="N15" s="320"/>
    </row>
    <row r="16" spans="1:14" ht="27.75" customHeight="1" thickBot="1">
      <c r="A16" s="360" t="s">
        <v>452</v>
      </c>
      <c r="B16" s="401" t="s">
        <v>588</v>
      </c>
      <c r="C16" s="400"/>
      <c r="D16" s="320"/>
      <c r="E16" s="320"/>
      <c r="F16" s="320"/>
      <c r="G16" s="320"/>
      <c r="H16" s="320"/>
      <c r="I16" s="321"/>
      <c r="J16" s="321"/>
      <c r="K16" s="321"/>
      <c r="L16" s="321"/>
      <c r="M16" s="320"/>
      <c r="N16" s="320"/>
    </row>
    <row r="17" spans="1:14" s="395" customFormat="1" ht="9.75" customHeight="1">
      <c r="A17" s="399"/>
      <c r="B17" s="398"/>
      <c r="C17" s="397"/>
      <c r="D17" s="396"/>
      <c r="E17" s="396"/>
      <c r="F17" s="396"/>
      <c r="G17" s="396"/>
      <c r="H17" s="396"/>
      <c r="I17" s="396"/>
      <c r="J17" s="396"/>
      <c r="K17" s="396"/>
      <c r="L17" s="396"/>
      <c r="M17" s="396"/>
      <c r="N17" s="396"/>
    </row>
    <row r="18" spans="1:14">
      <c r="A18" s="338" t="s">
        <v>467</v>
      </c>
      <c r="B18" s="376" t="s">
        <v>134</v>
      </c>
      <c r="C18" s="336"/>
      <c r="D18" s="320">
        <v>1</v>
      </c>
      <c r="E18" s="320"/>
      <c r="F18" s="320"/>
      <c r="G18" s="320"/>
      <c r="H18" s="320"/>
      <c r="I18" s="321"/>
      <c r="J18" s="321"/>
      <c r="K18" s="321"/>
      <c r="L18" s="321"/>
      <c r="M18" s="320"/>
      <c r="N18" s="320"/>
    </row>
    <row r="19" spans="1:14" ht="165" customHeight="1">
      <c r="A19" s="338" t="s">
        <v>466</v>
      </c>
      <c r="B19" s="341" t="s">
        <v>587</v>
      </c>
      <c r="C19" s="341"/>
      <c r="D19" s="320"/>
      <c r="E19" s="320"/>
      <c r="F19" s="320"/>
      <c r="G19" s="320"/>
      <c r="H19" s="320"/>
      <c r="I19" s="321"/>
      <c r="J19" s="321"/>
      <c r="K19" s="321"/>
      <c r="L19" s="321"/>
      <c r="M19" s="320"/>
      <c r="N19" s="320"/>
    </row>
    <row r="20" spans="1:14" ht="24">
      <c r="A20" s="338" t="s">
        <v>464</v>
      </c>
      <c r="B20" s="384">
        <v>40325</v>
      </c>
      <c r="C20" s="383" t="s">
        <v>563</v>
      </c>
      <c r="D20" s="320"/>
      <c r="E20" s="320"/>
      <c r="F20" s="320"/>
      <c r="G20" s="320"/>
      <c r="H20" s="320"/>
      <c r="I20" s="321"/>
      <c r="J20" s="321"/>
      <c r="K20" s="321"/>
      <c r="L20" s="321"/>
      <c r="M20" s="320"/>
      <c r="N20" s="320"/>
    </row>
    <row r="21" spans="1:14" ht="36">
      <c r="A21" s="338" t="s">
        <v>463</v>
      </c>
      <c r="B21" s="367">
        <v>15000000</v>
      </c>
      <c r="C21" s="352">
        <v>12618313</v>
      </c>
      <c r="D21" s="320"/>
      <c r="E21" s="320">
        <f>B21</f>
        <v>15000000</v>
      </c>
      <c r="F21" s="320">
        <f>C21</f>
        <v>12618313</v>
      </c>
      <c r="G21" s="320"/>
      <c r="H21" s="320"/>
      <c r="I21" s="321"/>
      <c r="J21" s="321"/>
      <c r="K21" s="321"/>
      <c r="L21" s="321"/>
      <c r="M21" s="320"/>
      <c r="N21" s="320"/>
    </row>
    <row r="22" spans="1:14">
      <c r="A22" s="338" t="s">
        <v>462</v>
      </c>
      <c r="B22" s="351" t="s">
        <v>461</v>
      </c>
      <c r="C22" s="336"/>
      <c r="D22" s="320"/>
      <c r="E22" s="320"/>
      <c r="F22" s="320"/>
      <c r="G22" s="320"/>
      <c r="H22" s="320"/>
      <c r="I22" s="321"/>
      <c r="J22" s="321"/>
      <c r="K22" s="321"/>
      <c r="L22" s="321"/>
      <c r="M22" s="320"/>
      <c r="N22" s="320"/>
    </row>
    <row r="23" spans="1:14" ht="48">
      <c r="A23" s="338" t="s">
        <v>460</v>
      </c>
      <c r="B23" s="351" t="s">
        <v>586</v>
      </c>
      <c r="C23" s="336" t="s">
        <v>585</v>
      </c>
      <c r="D23" s="320"/>
      <c r="E23" s="320"/>
      <c r="F23" s="320"/>
      <c r="G23" s="320"/>
      <c r="H23" s="320"/>
      <c r="I23" s="321"/>
      <c r="J23" s="321"/>
      <c r="K23" s="321"/>
      <c r="L23" s="321"/>
      <c r="M23" s="320"/>
      <c r="N23" s="320"/>
    </row>
    <row r="24" spans="1:14" ht="24">
      <c r="A24" s="338" t="s">
        <v>457</v>
      </c>
      <c r="B24" s="351"/>
      <c r="C24" s="336"/>
      <c r="D24" s="320"/>
      <c r="E24" s="320"/>
      <c r="F24" s="320"/>
      <c r="G24" s="320"/>
      <c r="H24" s="320"/>
      <c r="I24" s="321"/>
      <c r="J24" s="321"/>
      <c r="K24" s="321"/>
      <c r="L24" s="321"/>
      <c r="M24" s="320"/>
      <c r="N24" s="320"/>
    </row>
    <row r="25" spans="1:14">
      <c r="A25" s="338" t="s">
        <v>456</v>
      </c>
      <c r="B25" s="351"/>
      <c r="C25" s="336"/>
      <c r="D25" s="320"/>
      <c r="E25" s="320"/>
      <c r="F25" s="320"/>
      <c r="G25" s="320"/>
      <c r="H25" s="320"/>
      <c r="I25" s="321"/>
      <c r="J25" s="321"/>
      <c r="K25" s="321"/>
      <c r="L25" s="321"/>
      <c r="M25" s="320"/>
      <c r="N25" s="320"/>
    </row>
    <row r="26" spans="1:14" ht="24">
      <c r="A26" s="338" t="s">
        <v>455</v>
      </c>
      <c r="B26" s="351"/>
      <c r="C26" s="336"/>
      <c r="D26" s="320"/>
      <c r="E26" s="320"/>
      <c r="F26" s="320"/>
      <c r="G26" s="320"/>
      <c r="H26" s="320"/>
      <c r="I26" s="321"/>
      <c r="J26" s="321"/>
      <c r="K26" s="321"/>
      <c r="L26" s="321"/>
      <c r="M26" s="320"/>
      <c r="N26" s="320"/>
    </row>
    <row r="27" spans="1:14">
      <c r="A27" s="338" t="s">
        <v>454</v>
      </c>
      <c r="B27" s="351" t="s">
        <v>584</v>
      </c>
      <c r="C27" s="336"/>
      <c r="D27" s="320"/>
      <c r="E27" s="320"/>
      <c r="F27" s="320"/>
      <c r="G27" s="320"/>
      <c r="H27" s="320"/>
      <c r="I27" s="321"/>
      <c r="J27" s="321"/>
      <c r="K27" s="321"/>
      <c r="L27" s="321"/>
      <c r="M27" s="320"/>
      <c r="N27" s="320"/>
    </row>
    <row r="28" spans="1:14">
      <c r="A28" s="338" t="s">
        <v>453</v>
      </c>
      <c r="B28" s="375" t="s">
        <v>583</v>
      </c>
      <c r="C28" s="394"/>
      <c r="D28" s="320"/>
      <c r="E28" s="320"/>
      <c r="F28" s="320"/>
      <c r="G28" s="320"/>
      <c r="H28" s="320"/>
      <c r="I28" s="321"/>
      <c r="J28" s="321"/>
      <c r="K28" s="321"/>
      <c r="L28" s="321"/>
      <c r="M28" s="320"/>
      <c r="N28" s="320"/>
    </row>
    <row r="29" spans="1:14" ht="38.25" customHeight="1">
      <c r="A29" s="360" t="s">
        <v>452</v>
      </c>
      <c r="B29" s="373" t="s">
        <v>582</v>
      </c>
      <c r="C29" s="372"/>
      <c r="D29" s="320"/>
      <c r="E29" s="320"/>
      <c r="F29" s="320"/>
      <c r="G29" s="320"/>
      <c r="H29" s="320"/>
      <c r="I29" s="321"/>
      <c r="J29" s="321"/>
      <c r="K29" s="321"/>
      <c r="L29" s="321"/>
      <c r="M29" s="320"/>
      <c r="N29" s="320"/>
    </row>
    <row r="30" spans="1:14" s="332" customFormat="1" ht="10.5" customHeight="1">
      <c r="A30" s="361"/>
      <c r="B30" s="335"/>
      <c r="C30" s="335"/>
      <c r="D30" s="333"/>
      <c r="E30" s="333"/>
      <c r="F30" s="333"/>
      <c r="G30" s="333"/>
      <c r="H30" s="333"/>
      <c r="I30" s="334"/>
      <c r="J30" s="334"/>
      <c r="K30" s="334"/>
      <c r="L30" s="334"/>
      <c r="M30" s="333"/>
      <c r="N30" s="333"/>
    </row>
    <row r="31" spans="1:14">
      <c r="A31" s="342" t="s">
        <v>467</v>
      </c>
      <c r="B31" s="381" t="s">
        <v>140</v>
      </c>
      <c r="C31" s="380"/>
      <c r="D31" s="320">
        <v>1</v>
      </c>
      <c r="E31" s="320"/>
      <c r="F31" s="320"/>
      <c r="G31" s="320"/>
      <c r="H31" s="320"/>
      <c r="I31" s="321"/>
      <c r="J31" s="321"/>
      <c r="K31" s="321"/>
      <c r="L31" s="321"/>
      <c r="M31" s="320"/>
      <c r="N31" s="320"/>
    </row>
    <row r="32" spans="1:14" ht="129.75" customHeight="1">
      <c r="A32" s="338" t="s">
        <v>466</v>
      </c>
      <c r="B32" s="341" t="s">
        <v>581</v>
      </c>
      <c r="C32" s="341"/>
      <c r="D32" s="320"/>
      <c r="E32" s="320"/>
      <c r="F32" s="320"/>
      <c r="G32" s="320"/>
      <c r="H32" s="320"/>
      <c r="I32" s="321"/>
      <c r="J32" s="321"/>
      <c r="K32" s="321"/>
      <c r="L32" s="321"/>
      <c r="M32" s="320"/>
      <c r="N32" s="320"/>
    </row>
    <row r="33" spans="1:14" ht="24">
      <c r="A33" s="338" t="s">
        <v>464</v>
      </c>
      <c r="B33" s="384">
        <v>40325</v>
      </c>
      <c r="C33" s="383" t="s">
        <v>563</v>
      </c>
      <c r="D33" s="320"/>
      <c r="E33" s="320"/>
      <c r="F33" s="320"/>
      <c r="G33" s="320"/>
      <c r="H33" s="320"/>
      <c r="I33" s="321"/>
      <c r="J33" s="321"/>
      <c r="K33" s="321"/>
      <c r="L33" s="321"/>
      <c r="M33" s="320"/>
      <c r="N33" s="320"/>
    </row>
    <row r="34" spans="1:14" ht="36">
      <c r="A34" s="338" t="s">
        <v>463</v>
      </c>
      <c r="B34" s="367">
        <v>12000000</v>
      </c>
      <c r="C34" s="352">
        <v>11891950</v>
      </c>
      <c r="D34" s="320"/>
      <c r="E34" s="320">
        <f>B34</f>
        <v>12000000</v>
      </c>
      <c r="F34" s="320">
        <f>C34</f>
        <v>11891950</v>
      </c>
      <c r="G34" s="320"/>
      <c r="H34" s="320"/>
      <c r="I34" s="321"/>
      <c r="J34" s="321"/>
      <c r="K34" s="321"/>
      <c r="L34" s="321"/>
      <c r="M34" s="320"/>
      <c r="N34" s="320"/>
    </row>
    <row r="35" spans="1:14">
      <c r="A35" s="338" t="s">
        <v>462</v>
      </c>
      <c r="B35" s="351" t="s">
        <v>461</v>
      </c>
      <c r="C35" s="336"/>
      <c r="D35" s="320"/>
      <c r="E35" s="320"/>
      <c r="F35" s="320"/>
      <c r="G35" s="320"/>
      <c r="H35" s="320"/>
      <c r="I35" s="321"/>
      <c r="J35" s="321"/>
      <c r="K35" s="321"/>
      <c r="L35" s="321"/>
      <c r="M35" s="320"/>
      <c r="N35" s="320"/>
    </row>
    <row r="36" spans="1:14" ht="24">
      <c r="A36" s="338" t="s">
        <v>460</v>
      </c>
      <c r="B36" s="351" t="s">
        <v>580</v>
      </c>
      <c r="C36" s="336" t="s">
        <v>579</v>
      </c>
      <c r="D36" s="320"/>
      <c r="E36" s="320"/>
      <c r="F36" s="320"/>
      <c r="G36" s="320"/>
      <c r="H36" s="320"/>
      <c r="I36" s="321"/>
      <c r="J36" s="321"/>
      <c r="K36" s="321"/>
      <c r="L36" s="321"/>
      <c r="M36" s="320"/>
      <c r="N36" s="320"/>
    </row>
    <row r="37" spans="1:14" ht="24">
      <c r="A37" s="338" t="s">
        <v>457</v>
      </c>
      <c r="B37" s="351"/>
      <c r="C37" s="336"/>
      <c r="D37" s="320"/>
      <c r="E37" s="320"/>
      <c r="F37" s="320"/>
      <c r="G37" s="320"/>
      <c r="H37" s="320"/>
      <c r="I37" s="321"/>
      <c r="J37" s="321"/>
      <c r="K37" s="321"/>
      <c r="L37" s="321"/>
      <c r="M37" s="320"/>
      <c r="N37" s="320"/>
    </row>
    <row r="38" spans="1:14">
      <c r="A38" s="338" t="s">
        <v>456</v>
      </c>
      <c r="B38" s="351"/>
      <c r="C38" s="336"/>
      <c r="D38" s="320"/>
      <c r="E38" s="320"/>
      <c r="F38" s="320"/>
      <c r="G38" s="320"/>
      <c r="H38" s="320"/>
      <c r="I38" s="321"/>
      <c r="J38" s="321"/>
      <c r="K38" s="321"/>
      <c r="L38" s="321"/>
      <c r="M38" s="320"/>
      <c r="N38" s="320"/>
    </row>
    <row r="39" spans="1:14" ht="24">
      <c r="A39" s="338" t="s">
        <v>455</v>
      </c>
      <c r="B39" s="351"/>
      <c r="C39" s="336"/>
      <c r="D39" s="320"/>
      <c r="E39" s="320"/>
      <c r="F39" s="320"/>
      <c r="G39" s="320"/>
      <c r="H39" s="320"/>
      <c r="I39" s="321"/>
      <c r="J39" s="321"/>
      <c r="K39" s="321"/>
      <c r="L39" s="321"/>
      <c r="M39" s="320"/>
      <c r="N39" s="320"/>
    </row>
    <row r="40" spans="1:14" ht="12.75" customHeight="1">
      <c r="A40" s="338" t="s">
        <v>454</v>
      </c>
      <c r="B40" s="376" t="s">
        <v>578</v>
      </c>
      <c r="C40" s="336"/>
      <c r="D40" s="320"/>
      <c r="E40" s="320"/>
      <c r="F40" s="320"/>
      <c r="G40" s="320"/>
      <c r="H40" s="320"/>
      <c r="I40" s="321"/>
      <c r="J40" s="321"/>
      <c r="K40" s="321"/>
      <c r="L40" s="321"/>
      <c r="M40" s="320"/>
      <c r="N40" s="320"/>
    </row>
    <row r="41" spans="1:14">
      <c r="A41" s="338" t="s">
        <v>453</v>
      </c>
      <c r="B41" s="375" t="s">
        <v>577</v>
      </c>
      <c r="C41" s="343"/>
      <c r="D41" s="320"/>
      <c r="E41" s="320"/>
      <c r="F41" s="320"/>
      <c r="G41" s="320"/>
      <c r="H41" s="320"/>
      <c r="I41" s="321"/>
      <c r="J41" s="321"/>
      <c r="K41" s="321"/>
      <c r="L41" s="321"/>
      <c r="M41" s="320"/>
      <c r="N41" s="320"/>
    </row>
    <row r="42" spans="1:14">
      <c r="A42" s="360" t="s">
        <v>452</v>
      </c>
      <c r="B42" s="373" t="s">
        <v>576</v>
      </c>
      <c r="C42" s="372"/>
      <c r="D42" s="320"/>
      <c r="E42" s="320"/>
      <c r="F42" s="320"/>
      <c r="G42" s="320"/>
      <c r="H42" s="320"/>
      <c r="I42" s="321"/>
      <c r="J42" s="321"/>
      <c r="K42" s="321"/>
      <c r="L42" s="321"/>
      <c r="M42" s="320"/>
      <c r="N42" s="320"/>
    </row>
    <row r="43" spans="1:14" s="332" customFormat="1">
      <c r="A43" s="361"/>
      <c r="B43" s="335"/>
      <c r="C43" s="335"/>
      <c r="D43" s="333"/>
      <c r="E43" s="333"/>
      <c r="F43" s="333"/>
      <c r="G43" s="333"/>
      <c r="H43" s="333"/>
      <c r="I43" s="334"/>
      <c r="J43" s="334"/>
      <c r="K43" s="334"/>
      <c r="L43" s="334"/>
      <c r="M43" s="333"/>
      <c r="N43" s="333"/>
    </row>
    <row r="44" spans="1:14" ht="25.5" customHeight="1">
      <c r="A44" s="342" t="s">
        <v>467</v>
      </c>
      <c r="B44" s="368" t="s">
        <v>142</v>
      </c>
      <c r="C44" s="356"/>
      <c r="D44" s="320">
        <v>1</v>
      </c>
      <c r="E44" s="320"/>
      <c r="F44" s="320"/>
      <c r="G44" s="320"/>
      <c r="H44" s="320"/>
      <c r="I44" s="321"/>
      <c r="J44" s="321"/>
      <c r="K44" s="321"/>
      <c r="L44" s="321"/>
      <c r="M44" s="320"/>
      <c r="N44" s="320"/>
    </row>
    <row r="45" spans="1:14">
      <c r="A45" s="338" t="s">
        <v>466</v>
      </c>
      <c r="B45" s="382"/>
      <c r="C45" s="378"/>
      <c r="D45" s="320"/>
      <c r="E45" s="320"/>
      <c r="F45" s="320"/>
      <c r="G45" s="320"/>
      <c r="H45" s="320"/>
      <c r="I45" s="321"/>
      <c r="J45" s="321"/>
      <c r="K45" s="321"/>
      <c r="L45" s="321"/>
      <c r="M45" s="320"/>
      <c r="N45" s="320"/>
    </row>
    <row r="46" spans="1:14" ht="24">
      <c r="A46" s="338" t="s">
        <v>464</v>
      </c>
      <c r="B46" s="384">
        <v>40317</v>
      </c>
      <c r="C46" s="384">
        <v>42308</v>
      </c>
      <c r="D46" s="320"/>
      <c r="E46" s="320"/>
      <c r="F46" s="320"/>
      <c r="G46" s="320"/>
      <c r="H46" s="320"/>
      <c r="I46" s="321"/>
      <c r="J46" s="321"/>
      <c r="K46" s="321"/>
      <c r="L46" s="321"/>
      <c r="M46" s="320"/>
      <c r="N46" s="320"/>
    </row>
    <row r="47" spans="1:14" ht="36">
      <c r="A47" s="338" t="s">
        <v>463</v>
      </c>
      <c r="B47" s="367">
        <v>22000000</v>
      </c>
      <c r="C47" s="352">
        <v>20539258</v>
      </c>
      <c r="D47" s="320"/>
      <c r="E47" s="320">
        <f>B47</f>
        <v>22000000</v>
      </c>
      <c r="F47" s="320">
        <f>C47</f>
        <v>20539258</v>
      </c>
      <c r="G47" s="320"/>
      <c r="H47" s="320"/>
      <c r="I47" s="321"/>
      <c r="J47" s="321"/>
      <c r="K47" s="321"/>
      <c r="L47" s="321"/>
      <c r="M47" s="320"/>
      <c r="N47" s="320"/>
    </row>
    <row r="48" spans="1:14">
      <c r="A48" s="338" t="s">
        <v>462</v>
      </c>
      <c r="B48" s="351" t="s">
        <v>562</v>
      </c>
      <c r="C48" s="336"/>
      <c r="D48" s="320"/>
      <c r="E48" s="320"/>
      <c r="F48" s="320"/>
      <c r="G48" s="320"/>
      <c r="H48" s="320"/>
      <c r="I48" s="321"/>
      <c r="J48" s="321"/>
      <c r="K48" s="321"/>
      <c r="L48" s="321"/>
      <c r="M48" s="320"/>
      <c r="N48" s="320"/>
    </row>
    <row r="49" spans="1:14" ht="24">
      <c r="A49" s="338" t="s">
        <v>460</v>
      </c>
      <c r="B49" s="351" t="s">
        <v>575</v>
      </c>
      <c r="C49" s="336" t="s">
        <v>574</v>
      </c>
      <c r="D49" s="320"/>
      <c r="E49" s="320"/>
      <c r="F49" s="320"/>
      <c r="G49" s="320"/>
      <c r="H49" s="320"/>
      <c r="I49" s="321"/>
      <c r="J49" s="321"/>
      <c r="K49" s="321"/>
      <c r="L49" s="321"/>
      <c r="M49" s="320"/>
      <c r="N49" s="320"/>
    </row>
    <row r="50" spans="1:14" ht="39.75" customHeight="1">
      <c r="A50" s="338" t="s">
        <v>457</v>
      </c>
      <c r="B50" s="351"/>
      <c r="C50" s="336"/>
      <c r="D50" s="320"/>
      <c r="E50" s="320"/>
      <c r="F50" s="320"/>
      <c r="G50" s="320"/>
      <c r="H50" s="320"/>
      <c r="I50" s="321"/>
      <c r="J50" s="321"/>
      <c r="K50" s="321"/>
      <c r="L50" s="321"/>
      <c r="M50" s="320"/>
      <c r="N50" s="320"/>
    </row>
    <row r="51" spans="1:14">
      <c r="A51" s="338" t="s">
        <v>456</v>
      </c>
      <c r="B51" s="351"/>
      <c r="C51" s="336"/>
      <c r="D51" s="320"/>
      <c r="E51" s="320"/>
      <c r="F51" s="320"/>
      <c r="G51" s="320"/>
      <c r="H51" s="320"/>
      <c r="I51" s="321"/>
      <c r="J51" s="321"/>
      <c r="K51" s="321"/>
      <c r="L51" s="321"/>
      <c r="M51" s="320"/>
      <c r="N51" s="320"/>
    </row>
    <row r="52" spans="1:14" ht="24">
      <c r="A52" s="338" t="s">
        <v>455</v>
      </c>
      <c r="B52" s="351"/>
      <c r="C52" s="336"/>
      <c r="D52" s="320"/>
      <c r="E52" s="320"/>
      <c r="F52" s="320"/>
      <c r="G52" s="320"/>
      <c r="H52" s="320"/>
      <c r="I52" s="321"/>
      <c r="J52" s="321"/>
      <c r="K52" s="321"/>
      <c r="L52" s="321"/>
      <c r="M52" s="320"/>
      <c r="N52" s="320"/>
    </row>
    <row r="53" spans="1:14">
      <c r="A53" s="338" t="s">
        <v>454</v>
      </c>
      <c r="B53" s="351" t="s">
        <v>573</v>
      </c>
      <c r="C53" s="336"/>
      <c r="D53" s="320"/>
      <c r="E53" s="320"/>
      <c r="F53" s="320"/>
      <c r="G53" s="320"/>
      <c r="H53" s="320"/>
      <c r="I53" s="321"/>
      <c r="J53" s="321"/>
      <c r="K53" s="321"/>
      <c r="L53" s="321"/>
      <c r="M53" s="320"/>
      <c r="N53" s="320"/>
    </row>
    <row r="54" spans="1:14">
      <c r="A54" s="360" t="s">
        <v>453</v>
      </c>
      <c r="B54" s="351" t="s">
        <v>572</v>
      </c>
      <c r="C54" s="343"/>
      <c r="D54" s="320"/>
      <c r="E54" s="320"/>
      <c r="F54" s="320"/>
      <c r="G54" s="320"/>
      <c r="H54" s="320"/>
      <c r="I54" s="321"/>
      <c r="J54" s="321"/>
      <c r="K54" s="321"/>
      <c r="L54" s="321"/>
      <c r="M54" s="320"/>
      <c r="N54" s="320"/>
    </row>
    <row r="55" spans="1:14" ht="13.5" customHeight="1">
      <c r="A55" s="360" t="s">
        <v>452</v>
      </c>
      <c r="B55" s="393" t="s">
        <v>571</v>
      </c>
      <c r="C55" s="392" t="s">
        <v>570</v>
      </c>
      <c r="D55" s="320"/>
      <c r="E55" s="320"/>
      <c r="F55" s="320"/>
      <c r="G55" s="320"/>
      <c r="H55" s="320"/>
      <c r="I55" s="321"/>
      <c r="J55" s="321"/>
      <c r="K55" s="321"/>
      <c r="L55" s="321"/>
      <c r="M55" s="320"/>
      <c r="N55" s="320"/>
    </row>
    <row r="56" spans="1:14" s="332" customFormat="1">
      <c r="A56" s="361"/>
      <c r="B56" s="335"/>
      <c r="C56" s="335"/>
      <c r="D56" s="333"/>
      <c r="E56" s="333"/>
      <c r="F56" s="333"/>
      <c r="G56" s="333"/>
      <c r="H56" s="333"/>
      <c r="I56" s="334"/>
      <c r="J56" s="334"/>
      <c r="K56" s="334"/>
      <c r="L56" s="334"/>
      <c r="M56" s="333"/>
      <c r="N56" s="333"/>
    </row>
    <row r="57" spans="1:14">
      <c r="A57" s="342" t="s">
        <v>467</v>
      </c>
      <c r="B57" s="391" t="s">
        <v>151</v>
      </c>
      <c r="C57" s="390"/>
      <c r="D57" s="320">
        <v>1</v>
      </c>
      <c r="E57" s="320"/>
      <c r="F57" s="320"/>
      <c r="G57" s="320"/>
      <c r="H57" s="320"/>
      <c r="I57" s="321"/>
      <c r="J57" s="321"/>
      <c r="K57" s="321"/>
      <c r="L57" s="321"/>
      <c r="M57" s="320"/>
      <c r="N57" s="320"/>
    </row>
    <row r="58" spans="1:14" ht="117" customHeight="1">
      <c r="A58" s="338" t="s">
        <v>466</v>
      </c>
      <c r="B58" s="382" t="s">
        <v>569</v>
      </c>
      <c r="C58" s="379"/>
      <c r="D58" s="328"/>
      <c r="E58" s="320"/>
      <c r="F58" s="320"/>
      <c r="G58" s="320"/>
      <c r="H58" s="320"/>
      <c r="I58" s="321"/>
      <c r="J58" s="321"/>
      <c r="K58" s="321"/>
      <c r="L58" s="321"/>
      <c r="M58" s="320"/>
      <c r="N58" s="320"/>
    </row>
    <row r="59" spans="1:14" ht="12.75" customHeight="1">
      <c r="A59" s="338" t="s">
        <v>464</v>
      </c>
      <c r="B59" s="389">
        <v>40395</v>
      </c>
      <c r="C59" s="340">
        <v>40816</v>
      </c>
      <c r="D59" s="320"/>
      <c r="E59" s="320"/>
      <c r="F59" s="320"/>
      <c r="G59" s="320"/>
      <c r="H59" s="320"/>
      <c r="I59" s="321"/>
      <c r="J59" s="321"/>
      <c r="K59" s="321"/>
      <c r="L59" s="321"/>
      <c r="M59" s="320"/>
      <c r="N59" s="320"/>
    </row>
    <row r="60" spans="1:14" ht="36">
      <c r="A60" s="338" t="s">
        <v>463</v>
      </c>
      <c r="B60" s="367">
        <v>30000000</v>
      </c>
      <c r="C60" s="352">
        <v>30577078</v>
      </c>
      <c r="D60" s="320"/>
      <c r="E60" s="320">
        <f>B60</f>
        <v>30000000</v>
      </c>
      <c r="F60" s="320">
        <f>C60</f>
        <v>30577078</v>
      </c>
      <c r="G60" s="320"/>
      <c r="H60" s="320"/>
      <c r="I60" s="321"/>
      <c r="J60" s="321"/>
      <c r="K60" s="321"/>
      <c r="L60" s="321"/>
      <c r="M60" s="320"/>
      <c r="N60" s="320"/>
    </row>
    <row r="61" spans="1:14">
      <c r="A61" s="338" t="s">
        <v>462</v>
      </c>
      <c r="B61" s="351" t="s">
        <v>461</v>
      </c>
      <c r="C61" s="336"/>
      <c r="D61" s="320"/>
      <c r="E61" s="320"/>
      <c r="F61" s="320"/>
      <c r="G61" s="320"/>
      <c r="H61" s="320"/>
      <c r="I61" s="321"/>
      <c r="J61" s="321"/>
      <c r="K61" s="321"/>
      <c r="L61" s="321"/>
      <c r="M61" s="320"/>
      <c r="N61" s="320"/>
    </row>
    <row r="62" spans="1:14" ht="24">
      <c r="A62" s="338" t="s">
        <v>460</v>
      </c>
      <c r="B62" s="351" t="s">
        <v>568</v>
      </c>
      <c r="C62" s="336" t="s">
        <v>567</v>
      </c>
      <c r="D62" s="320"/>
      <c r="E62" s="320"/>
      <c r="F62" s="320"/>
      <c r="G62" s="320"/>
      <c r="H62" s="320"/>
      <c r="I62" s="321"/>
      <c r="J62" s="321"/>
      <c r="K62" s="321"/>
      <c r="L62" s="321"/>
      <c r="M62" s="320"/>
      <c r="N62" s="320"/>
    </row>
    <row r="63" spans="1:14" ht="24">
      <c r="A63" s="338" t="s">
        <v>457</v>
      </c>
      <c r="B63" s="351"/>
      <c r="C63" s="336"/>
      <c r="D63" s="320"/>
      <c r="E63" s="320"/>
      <c r="F63" s="320"/>
      <c r="G63" s="320"/>
      <c r="H63" s="320"/>
      <c r="I63" s="321"/>
      <c r="J63" s="321"/>
      <c r="K63" s="321"/>
      <c r="L63" s="321"/>
      <c r="M63" s="320"/>
      <c r="N63" s="320"/>
    </row>
    <row r="64" spans="1:14">
      <c r="A64" s="338" t="s">
        <v>456</v>
      </c>
      <c r="B64" s="351"/>
      <c r="C64" s="336"/>
      <c r="D64" s="320"/>
      <c r="E64" s="320"/>
      <c r="F64" s="320"/>
      <c r="G64" s="320"/>
      <c r="H64" s="320"/>
      <c r="I64" s="321"/>
      <c r="J64" s="321"/>
      <c r="K64" s="321"/>
      <c r="L64" s="321"/>
      <c r="M64" s="320"/>
      <c r="N64" s="320"/>
    </row>
    <row r="65" spans="1:14" ht="24">
      <c r="A65" s="338" t="s">
        <v>455</v>
      </c>
      <c r="B65" s="351"/>
      <c r="C65" s="336"/>
      <c r="D65" s="320"/>
      <c r="E65" s="320"/>
      <c r="F65" s="320"/>
      <c r="G65" s="320"/>
      <c r="H65" s="320"/>
      <c r="I65" s="321"/>
      <c r="J65" s="321"/>
      <c r="K65" s="321"/>
      <c r="L65" s="321"/>
      <c r="M65" s="320"/>
      <c r="N65" s="320"/>
    </row>
    <row r="66" spans="1:14">
      <c r="A66" s="338" t="s">
        <v>454</v>
      </c>
      <c r="B66" s="388" t="s">
        <v>566</v>
      </c>
      <c r="C66" s="388"/>
      <c r="D66" s="320"/>
      <c r="E66" s="320"/>
      <c r="F66" s="320"/>
      <c r="G66" s="320"/>
      <c r="H66" s="320"/>
      <c r="I66" s="321"/>
      <c r="J66" s="321"/>
      <c r="K66" s="321"/>
      <c r="L66" s="321"/>
      <c r="M66" s="320"/>
      <c r="N66" s="320"/>
    </row>
    <row r="67" spans="1:14">
      <c r="A67" s="360" t="s">
        <v>453</v>
      </c>
      <c r="B67" s="387" t="s">
        <v>472</v>
      </c>
      <c r="C67" s="386"/>
      <c r="D67" s="320"/>
      <c r="E67" s="320"/>
      <c r="F67" s="320"/>
      <c r="G67" s="320"/>
      <c r="H67" s="320"/>
      <c r="I67" s="321"/>
      <c r="J67" s="321"/>
      <c r="K67" s="321"/>
      <c r="L67" s="321"/>
      <c r="M67" s="320"/>
      <c r="N67" s="320"/>
    </row>
    <row r="68" spans="1:14" ht="39" customHeight="1">
      <c r="A68" s="360" t="s">
        <v>452</v>
      </c>
      <c r="B68" s="373" t="s">
        <v>565</v>
      </c>
      <c r="C68" s="385"/>
      <c r="D68" s="320"/>
      <c r="E68" s="320"/>
      <c r="F68" s="320"/>
      <c r="G68" s="320"/>
      <c r="H68" s="320"/>
      <c r="I68" s="321"/>
      <c r="J68" s="321"/>
      <c r="K68" s="321"/>
      <c r="L68" s="321"/>
      <c r="M68" s="320"/>
      <c r="N68" s="320"/>
    </row>
    <row r="69" spans="1:14" s="332" customFormat="1" ht="15" customHeight="1">
      <c r="A69" s="361"/>
      <c r="B69" s="335"/>
      <c r="C69" s="335"/>
      <c r="D69" s="333"/>
      <c r="E69" s="333"/>
      <c r="F69" s="333"/>
      <c r="G69" s="333"/>
      <c r="H69" s="333"/>
      <c r="I69" s="334"/>
      <c r="J69" s="334"/>
      <c r="K69" s="334"/>
      <c r="L69" s="334"/>
      <c r="M69" s="333"/>
      <c r="N69" s="333"/>
    </row>
    <row r="70" spans="1:14" ht="28.5" customHeight="1">
      <c r="A70" s="342" t="s">
        <v>467</v>
      </c>
      <c r="B70" s="368" t="s">
        <v>149</v>
      </c>
      <c r="C70" s="356"/>
      <c r="D70" s="320">
        <v>1</v>
      </c>
      <c r="E70" s="320"/>
      <c r="F70" s="320"/>
      <c r="G70" s="320"/>
      <c r="H70" s="320"/>
      <c r="I70" s="321"/>
      <c r="J70" s="321"/>
      <c r="K70" s="321"/>
      <c r="L70" s="321"/>
      <c r="M70" s="320"/>
      <c r="N70" s="320"/>
    </row>
    <row r="71" spans="1:14" ht="92.25" customHeight="1">
      <c r="A71" s="338" t="s">
        <v>466</v>
      </c>
      <c r="B71" s="382" t="s">
        <v>564</v>
      </c>
      <c r="C71" s="378"/>
      <c r="D71" s="320"/>
      <c r="E71" s="320"/>
      <c r="F71" s="320"/>
      <c r="G71" s="320"/>
      <c r="H71" s="320"/>
      <c r="I71" s="321"/>
      <c r="J71" s="321"/>
      <c r="K71" s="321"/>
      <c r="L71" s="321"/>
      <c r="M71" s="320"/>
      <c r="N71" s="320"/>
    </row>
    <row r="72" spans="1:14" ht="24">
      <c r="A72" s="338" t="s">
        <v>464</v>
      </c>
      <c r="B72" s="384">
        <v>40315</v>
      </c>
      <c r="C72" s="383" t="s">
        <v>563</v>
      </c>
      <c r="D72" s="320"/>
      <c r="E72" s="320"/>
      <c r="F72" s="320"/>
      <c r="G72" s="320"/>
      <c r="H72" s="320"/>
      <c r="I72" s="321"/>
      <c r="J72" s="321"/>
      <c r="K72" s="321"/>
      <c r="L72" s="321"/>
      <c r="M72" s="320"/>
      <c r="N72" s="320"/>
    </row>
    <row r="73" spans="1:14" ht="36">
      <c r="A73" s="338" t="s">
        <v>463</v>
      </c>
      <c r="B73" s="367">
        <v>500000</v>
      </c>
      <c r="C73" s="371">
        <v>500000</v>
      </c>
      <c r="D73" s="320"/>
      <c r="E73" s="320">
        <f>B73</f>
        <v>500000</v>
      </c>
      <c r="F73" s="320">
        <f>C73</f>
        <v>500000</v>
      </c>
      <c r="G73" s="320"/>
      <c r="H73" s="320"/>
      <c r="I73" s="321"/>
      <c r="J73" s="321"/>
      <c r="K73" s="321"/>
      <c r="L73" s="321"/>
      <c r="M73" s="320"/>
      <c r="N73" s="320"/>
    </row>
    <row r="74" spans="1:14">
      <c r="A74" s="338" t="s">
        <v>462</v>
      </c>
      <c r="B74" s="351" t="s">
        <v>562</v>
      </c>
      <c r="C74" s="336"/>
      <c r="D74" s="320"/>
      <c r="E74" s="320"/>
      <c r="F74" s="320"/>
      <c r="G74" s="320"/>
      <c r="H74" s="320"/>
      <c r="I74" s="321"/>
      <c r="J74" s="321"/>
      <c r="K74" s="321"/>
      <c r="L74" s="321"/>
      <c r="M74" s="320"/>
      <c r="N74" s="320"/>
    </row>
    <row r="75" spans="1:14" ht="24">
      <c r="A75" s="338" t="s">
        <v>460</v>
      </c>
      <c r="B75" s="351" t="s">
        <v>561</v>
      </c>
      <c r="C75" s="336" t="s">
        <v>560</v>
      </c>
      <c r="D75" s="320"/>
      <c r="E75" s="320"/>
      <c r="F75" s="320"/>
      <c r="G75" s="320"/>
      <c r="H75" s="320"/>
      <c r="I75" s="321"/>
      <c r="J75" s="321"/>
      <c r="K75" s="321"/>
      <c r="L75" s="321"/>
      <c r="M75" s="320"/>
      <c r="N75" s="320"/>
    </row>
    <row r="76" spans="1:14" ht="24">
      <c r="A76" s="338" t="s">
        <v>457</v>
      </c>
      <c r="B76" s="351" t="s">
        <v>559</v>
      </c>
      <c r="C76" s="336"/>
      <c r="D76" s="320"/>
      <c r="E76" s="320"/>
      <c r="F76" s="320"/>
      <c r="G76" s="320"/>
      <c r="H76" s="320"/>
      <c r="I76" s="321"/>
      <c r="J76" s="321"/>
      <c r="K76" s="321"/>
      <c r="L76" s="321"/>
      <c r="M76" s="320"/>
      <c r="N76" s="320"/>
    </row>
    <row r="77" spans="1:14" ht="72" customHeight="1">
      <c r="A77" s="338" t="s">
        <v>456</v>
      </c>
      <c r="B77" s="382" t="s">
        <v>558</v>
      </c>
      <c r="C77" s="378"/>
      <c r="D77" s="320"/>
      <c r="E77" s="320"/>
      <c r="F77" s="320"/>
      <c r="G77" s="320"/>
      <c r="H77" s="320"/>
      <c r="I77" s="321"/>
      <c r="J77" s="321"/>
      <c r="K77" s="321"/>
      <c r="L77" s="321"/>
      <c r="M77" s="320"/>
      <c r="N77" s="320"/>
    </row>
    <row r="78" spans="1:14" ht="59.25" customHeight="1">
      <c r="A78" s="338" t="s">
        <v>455</v>
      </c>
      <c r="B78" s="382" t="s">
        <v>557</v>
      </c>
      <c r="C78" s="378"/>
      <c r="D78" s="320"/>
      <c r="E78" s="320"/>
      <c r="F78" s="320"/>
      <c r="G78" s="320"/>
      <c r="H78" s="320"/>
      <c r="I78" s="321"/>
      <c r="J78" s="321"/>
      <c r="K78" s="321"/>
      <c r="L78" s="321"/>
      <c r="M78" s="320"/>
      <c r="N78" s="320"/>
    </row>
    <row r="79" spans="1:14" ht="12.75" customHeight="1">
      <c r="A79" s="338" t="s">
        <v>454</v>
      </c>
      <c r="B79" s="351" t="s">
        <v>556</v>
      </c>
      <c r="C79" s="336"/>
      <c r="D79" s="320"/>
      <c r="E79" s="320"/>
      <c r="F79" s="320"/>
      <c r="G79" s="320"/>
      <c r="H79" s="320"/>
      <c r="I79" s="321"/>
      <c r="J79" s="321"/>
      <c r="K79" s="321"/>
      <c r="L79" s="321"/>
      <c r="M79" s="320"/>
      <c r="N79" s="320"/>
    </row>
    <row r="80" spans="1:14">
      <c r="A80" s="360" t="s">
        <v>453</v>
      </c>
      <c r="B80" s="351"/>
      <c r="C80" s="336"/>
      <c r="D80" s="320"/>
      <c r="E80" s="320"/>
      <c r="F80" s="320"/>
      <c r="G80" s="320"/>
      <c r="H80" s="320"/>
      <c r="I80" s="321"/>
      <c r="J80" s="321"/>
      <c r="K80" s="321"/>
      <c r="L80" s="321"/>
      <c r="M80" s="320"/>
      <c r="N80" s="320"/>
    </row>
    <row r="81" spans="1:14" ht="31.5" customHeight="1">
      <c r="A81" s="360" t="s">
        <v>452</v>
      </c>
      <c r="B81" s="373" t="s">
        <v>555</v>
      </c>
      <c r="C81" s="372"/>
      <c r="D81" s="320"/>
      <c r="E81" s="320"/>
      <c r="F81" s="320"/>
      <c r="G81" s="320"/>
      <c r="H81" s="320"/>
      <c r="I81" s="321"/>
      <c r="J81" s="321"/>
      <c r="K81" s="321"/>
      <c r="L81" s="321"/>
      <c r="M81" s="320"/>
      <c r="N81" s="320"/>
    </row>
    <row r="82" spans="1:14" s="332" customFormat="1">
      <c r="A82" s="361"/>
      <c r="B82" s="335"/>
      <c r="C82" s="335"/>
      <c r="D82" s="333"/>
      <c r="E82" s="333"/>
      <c r="F82" s="333"/>
      <c r="G82" s="333"/>
      <c r="H82" s="333"/>
      <c r="I82" s="334"/>
      <c r="J82" s="334"/>
      <c r="K82" s="334"/>
      <c r="L82" s="334"/>
      <c r="M82" s="333"/>
      <c r="N82" s="333"/>
    </row>
    <row r="83" spans="1:14">
      <c r="A83" s="342" t="s">
        <v>467</v>
      </c>
      <c r="B83" s="381" t="s">
        <v>144</v>
      </c>
      <c r="C83" s="380"/>
      <c r="D83" s="320">
        <v>1</v>
      </c>
      <c r="E83" s="320"/>
      <c r="F83" s="320"/>
      <c r="G83" s="320"/>
      <c r="H83" s="320"/>
      <c r="I83" s="321"/>
      <c r="J83" s="321"/>
      <c r="K83" s="321"/>
      <c r="L83" s="321"/>
      <c r="M83" s="320"/>
      <c r="N83" s="320"/>
    </row>
    <row r="84" spans="1:14" ht="133.5" customHeight="1">
      <c r="A84" s="338" t="s">
        <v>466</v>
      </c>
      <c r="B84" s="379" t="s">
        <v>554</v>
      </c>
      <c r="C84" s="378"/>
      <c r="D84" s="320"/>
      <c r="E84" s="320"/>
      <c r="F84" s="320"/>
      <c r="G84" s="320"/>
      <c r="H84" s="320"/>
      <c r="I84" s="321"/>
      <c r="J84" s="321"/>
      <c r="K84" s="321"/>
      <c r="L84" s="321"/>
      <c r="M84" s="320"/>
      <c r="N84" s="320"/>
    </row>
    <row r="85" spans="1:14" ht="24">
      <c r="A85" s="338" t="s">
        <v>464</v>
      </c>
      <c r="B85" s="377">
        <v>40434</v>
      </c>
      <c r="C85" s="340">
        <v>41274</v>
      </c>
      <c r="D85" s="320"/>
      <c r="E85" s="320"/>
      <c r="F85" s="320"/>
      <c r="G85" s="320"/>
      <c r="H85" s="320"/>
      <c r="I85" s="321"/>
      <c r="J85" s="321"/>
      <c r="K85" s="321"/>
      <c r="L85" s="321"/>
      <c r="M85" s="320"/>
      <c r="N85" s="320"/>
    </row>
    <row r="86" spans="1:14" ht="38.25" customHeight="1">
      <c r="A86" s="338" t="s">
        <v>463</v>
      </c>
      <c r="B86" s="367">
        <v>1500000</v>
      </c>
      <c r="C86" s="352">
        <v>1324832.6200000001</v>
      </c>
      <c r="D86" s="320"/>
      <c r="E86" s="320">
        <f>B86</f>
        <v>1500000</v>
      </c>
      <c r="F86" s="320">
        <f>C86</f>
        <v>1324832.6200000001</v>
      </c>
      <c r="G86" s="320"/>
      <c r="H86" s="320"/>
      <c r="I86" s="321"/>
      <c r="J86" s="321"/>
      <c r="K86" s="321"/>
      <c r="L86" s="321"/>
      <c r="M86" s="320"/>
      <c r="N86" s="320"/>
    </row>
    <row r="87" spans="1:14" ht="12.75" customHeight="1">
      <c r="A87" s="338" t="s">
        <v>462</v>
      </c>
      <c r="B87" s="376" t="s">
        <v>553</v>
      </c>
      <c r="C87" s="336"/>
      <c r="D87" s="320"/>
      <c r="E87" s="320"/>
      <c r="F87" s="320"/>
      <c r="G87" s="320"/>
      <c r="H87" s="320"/>
      <c r="I87" s="321"/>
      <c r="J87" s="321"/>
      <c r="K87" s="321"/>
      <c r="L87" s="321"/>
      <c r="M87" s="320"/>
      <c r="N87" s="320"/>
    </row>
    <row r="88" spans="1:14" ht="26.25" customHeight="1">
      <c r="A88" s="338" t="s">
        <v>460</v>
      </c>
      <c r="B88" s="351" t="s">
        <v>552</v>
      </c>
      <c r="C88" s="344" t="s">
        <v>551</v>
      </c>
      <c r="D88" s="320"/>
      <c r="E88" s="320"/>
      <c r="F88" s="320"/>
      <c r="G88" s="320"/>
      <c r="H88" s="320"/>
      <c r="I88" s="321"/>
      <c r="J88" s="321"/>
      <c r="K88" s="321"/>
      <c r="L88" s="321"/>
      <c r="M88" s="320"/>
      <c r="N88" s="320"/>
    </row>
    <row r="89" spans="1:14" ht="24">
      <c r="A89" s="338" t="s">
        <v>457</v>
      </c>
      <c r="B89" s="351"/>
      <c r="C89" s="336"/>
      <c r="D89" s="320"/>
      <c r="E89" s="320"/>
      <c r="F89" s="320"/>
      <c r="G89" s="320"/>
      <c r="H89" s="320"/>
      <c r="I89" s="321"/>
      <c r="J89" s="321"/>
      <c r="K89" s="321"/>
      <c r="L89" s="321"/>
      <c r="M89" s="320"/>
      <c r="N89" s="320"/>
    </row>
    <row r="90" spans="1:14">
      <c r="A90" s="338" t="s">
        <v>456</v>
      </c>
      <c r="B90" s="351"/>
      <c r="C90" s="336"/>
      <c r="D90" s="320"/>
      <c r="E90" s="320"/>
      <c r="F90" s="320"/>
      <c r="G90" s="320"/>
      <c r="H90" s="320"/>
      <c r="I90" s="321"/>
      <c r="J90" s="321"/>
      <c r="K90" s="321"/>
      <c r="L90" s="321"/>
      <c r="M90" s="320"/>
      <c r="N90" s="320"/>
    </row>
    <row r="91" spans="1:14" ht="24">
      <c r="A91" s="338" t="s">
        <v>455</v>
      </c>
      <c r="B91" s="351"/>
      <c r="C91" s="336"/>
      <c r="D91" s="320"/>
      <c r="E91" s="320"/>
      <c r="F91" s="320"/>
      <c r="G91" s="320"/>
      <c r="H91" s="320"/>
      <c r="I91" s="321"/>
      <c r="J91" s="321"/>
      <c r="K91" s="321"/>
      <c r="L91" s="321"/>
      <c r="M91" s="320"/>
      <c r="N91" s="320"/>
    </row>
    <row r="92" spans="1:14">
      <c r="A92" s="338" t="s">
        <v>454</v>
      </c>
      <c r="B92" s="375" t="s">
        <v>550</v>
      </c>
      <c r="C92" s="336"/>
      <c r="D92" s="320"/>
      <c r="E92" s="320"/>
      <c r="F92" s="320"/>
      <c r="G92" s="320"/>
      <c r="H92" s="320"/>
      <c r="I92" s="321"/>
      <c r="J92" s="321"/>
      <c r="K92" s="321"/>
      <c r="L92" s="321"/>
      <c r="M92" s="320"/>
      <c r="N92" s="320"/>
    </row>
    <row r="93" spans="1:14" ht="24">
      <c r="A93" s="360" t="s">
        <v>453</v>
      </c>
      <c r="B93" s="351" t="s">
        <v>549</v>
      </c>
      <c r="C93" s="374"/>
      <c r="D93" s="320"/>
      <c r="E93" s="320"/>
      <c r="F93" s="320"/>
      <c r="G93" s="320"/>
      <c r="H93" s="320"/>
      <c r="I93" s="321"/>
      <c r="J93" s="321"/>
      <c r="K93" s="321"/>
      <c r="L93" s="321"/>
      <c r="M93" s="320"/>
      <c r="N93" s="320"/>
    </row>
    <row r="94" spans="1:14" ht="19.5" customHeight="1">
      <c r="A94" s="360" t="s">
        <v>452</v>
      </c>
      <c r="B94" s="373" t="s">
        <v>548</v>
      </c>
      <c r="C94" s="372"/>
      <c r="D94" s="320"/>
      <c r="E94" s="320"/>
      <c r="F94" s="320"/>
      <c r="G94" s="320"/>
      <c r="H94" s="320"/>
      <c r="I94" s="321"/>
      <c r="J94" s="321"/>
      <c r="K94" s="321"/>
      <c r="L94" s="321"/>
      <c r="M94" s="320"/>
      <c r="N94" s="320"/>
    </row>
    <row r="95" spans="1:14" s="332" customFormat="1">
      <c r="A95" s="361"/>
      <c r="B95" s="335"/>
      <c r="C95" s="335"/>
      <c r="D95" s="333"/>
      <c r="E95" s="333"/>
      <c r="F95" s="333"/>
      <c r="G95" s="333"/>
      <c r="H95" s="333"/>
      <c r="I95" s="334"/>
      <c r="J95" s="334"/>
      <c r="K95" s="334"/>
      <c r="L95" s="334"/>
      <c r="M95" s="333"/>
      <c r="N95" s="333"/>
    </row>
    <row r="96" spans="1:14">
      <c r="A96" s="342" t="s">
        <v>467</v>
      </c>
      <c r="B96" s="368" t="s">
        <v>159</v>
      </c>
      <c r="C96" s="356"/>
      <c r="D96" s="320">
        <v>1</v>
      </c>
      <c r="E96" s="320"/>
      <c r="F96" s="320"/>
      <c r="G96" s="320"/>
      <c r="H96" s="320"/>
      <c r="I96" s="321"/>
      <c r="J96" s="321"/>
      <c r="K96" s="321"/>
      <c r="L96" s="321"/>
      <c r="M96" s="320"/>
      <c r="N96" s="320"/>
    </row>
    <row r="97" spans="1:14" ht="93.75" customHeight="1">
      <c r="A97" s="338" t="s">
        <v>466</v>
      </c>
      <c r="B97" s="341" t="s">
        <v>547</v>
      </c>
      <c r="C97" s="341"/>
      <c r="D97" s="320"/>
      <c r="E97" s="320"/>
      <c r="F97" s="320"/>
      <c r="G97" s="320"/>
      <c r="H97" s="320"/>
      <c r="I97" s="321"/>
      <c r="J97" s="321"/>
      <c r="K97" s="321"/>
      <c r="L97" s="321"/>
      <c r="M97" s="320"/>
      <c r="N97" s="320"/>
    </row>
    <row r="98" spans="1:14" ht="24">
      <c r="A98" s="338" t="s">
        <v>464</v>
      </c>
      <c r="B98" s="354" t="s">
        <v>546</v>
      </c>
      <c r="C98" s="354">
        <v>41729</v>
      </c>
      <c r="D98" s="320"/>
      <c r="E98" s="320"/>
      <c r="F98" s="320"/>
      <c r="G98" s="320"/>
      <c r="H98" s="320"/>
      <c r="I98" s="321"/>
      <c r="J98" s="321"/>
      <c r="K98" s="321"/>
      <c r="L98" s="321"/>
      <c r="M98" s="320"/>
      <c r="N98" s="320"/>
    </row>
    <row r="99" spans="1:14" ht="36">
      <c r="A99" s="338" t="s">
        <v>463</v>
      </c>
      <c r="B99" s="371">
        <v>30000000</v>
      </c>
      <c r="C99" s="370">
        <v>14087436</v>
      </c>
      <c r="D99" s="320"/>
      <c r="E99" s="320">
        <f>B99</f>
        <v>30000000</v>
      </c>
      <c r="F99" s="320">
        <f>C99</f>
        <v>14087436</v>
      </c>
      <c r="G99" s="320"/>
      <c r="H99" s="320"/>
      <c r="I99" s="321"/>
      <c r="J99" s="321"/>
      <c r="K99" s="321"/>
      <c r="L99" s="321"/>
      <c r="M99" s="320"/>
      <c r="N99" s="320"/>
    </row>
    <row r="100" spans="1:14" ht="12.75" customHeight="1">
      <c r="A100" s="338" t="s">
        <v>462</v>
      </c>
      <c r="B100" s="341" t="s">
        <v>461</v>
      </c>
      <c r="C100" s="341"/>
      <c r="D100" s="320"/>
      <c r="E100" s="320"/>
      <c r="F100" s="320"/>
      <c r="G100" s="320"/>
      <c r="H100" s="320"/>
      <c r="I100" s="321"/>
      <c r="J100" s="321"/>
      <c r="K100" s="321"/>
      <c r="L100" s="321"/>
      <c r="M100" s="320"/>
      <c r="N100" s="320"/>
    </row>
    <row r="101" spans="1:14" ht="49.5" customHeight="1">
      <c r="A101" s="338" t="s">
        <v>460</v>
      </c>
      <c r="B101" s="336" t="s">
        <v>545</v>
      </c>
      <c r="C101" s="336" t="s">
        <v>544</v>
      </c>
      <c r="D101" s="320"/>
      <c r="E101" s="320"/>
      <c r="F101" s="320"/>
      <c r="G101" s="320"/>
      <c r="H101" s="320"/>
      <c r="I101" s="321"/>
      <c r="J101" s="321"/>
      <c r="K101" s="321"/>
      <c r="L101" s="321"/>
      <c r="M101" s="320"/>
      <c r="N101" s="320"/>
    </row>
    <row r="102" spans="1:14" ht="24">
      <c r="A102" s="338" t="s">
        <v>457</v>
      </c>
      <c r="B102" s="336"/>
      <c r="C102" s="336"/>
      <c r="D102" s="320"/>
      <c r="E102" s="320"/>
      <c r="F102" s="320"/>
      <c r="G102" s="320"/>
      <c r="H102" s="320"/>
      <c r="I102" s="321"/>
      <c r="J102" s="321"/>
      <c r="K102" s="321"/>
      <c r="L102" s="321"/>
      <c r="M102" s="320"/>
      <c r="N102" s="320"/>
    </row>
    <row r="103" spans="1:14">
      <c r="A103" s="338" t="s">
        <v>456</v>
      </c>
      <c r="B103" s="336"/>
      <c r="C103" s="336"/>
      <c r="D103" s="320"/>
      <c r="E103" s="320"/>
      <c r="F103" s="320"/>
      <c r="G103" s="320"/>
      <c r="H103" s="320"/>
      <c r="I103" s="321"/>
      <c r="J103" s="321"/>
      <c r="K103" s="321"/>
      <c r="L103" s="321"/>
      <c r="M103" s="320"/>
      <c r="N103" s="320"/>
    </row>
    <row r="104" spans="1:14" ht="24">
      <c r="A104" s="338" t="s">
        <v>455</v>
      </c>
      <c r="B104" s="336"/>
      <c r="C104" s="336"/>
      <c r="D104" s="320"/>
      <c r="E104" s="320"/>
      <c r="F104" s="320"/>
      <c r="G104" s="320"/>
      <c r="H104" s="320"/>
      <c r="I104" s="321"/>
      <c r="J104" s="321"/>
      <c r="K104" s="321"/>
      <c r="L104" s="321"/>
      <c r="M104" s="320"/>
      <c r="N104" s="320"/>
    </row>
    <row r="105" spans="1:14">
      <c r="A105" s="338" t="s">
        <v>454</v>
      </c>
      <c r="B105" s="336" t="s">
        <v>511</v>
      </c>
      <c r="C105" s="336"/>
      <c r="D105" s="320"/>
      <c r="E105" s="320"/>
      <c r="F105" s="320"/>
      <c r="G105" s="320"/>
      <c r="H105" s="320"/>
      <c r="I105" s="321"/>
      <c r="J105" s="321"/>
      <c r="K105" s="321"/>
      <c r="L105" s="321"/>
      <c r="M105" s="320"/>
      <c r="N105" s="320"/>
    </row>
    <row r="106" spans="1:14" ht="12.75" customHeight="1">
      <c r="A106" s="338" t="s">
        <v>453</v>
      </c>
      <c r="B106" s="336" t="s">
        <v>510</v>
      </c>
      <c r="C106" s="336"/>
      <c r="D106" s="320"/>
      <c r="E106" s="320"/>
      <c r="F106" s="320"/>
      <c r="G106" s="320"/>
      <c r="H106" s="320"/>
      <c r="I106" s="321"/>
      <c r="J106" s="321"/>
      <c r="K106" s="321"/>
      <c r="L106" s="321"/>
      <c r="M106" s="320"/>
      <c r="N106" s="320"/>
    </row>
    <row r="107" spans="1:14" ht="39" customHeight="1">
      <c r="A107" s="360" t="s">
        <v>452</v>
      </c>
      <c r="B107" s="359" t="s">
        <v>543</v>
      </c>
      <c r="C107" s="358"/>
      <c r="D107" s="320"/>
      <c r="E107" s="320"/>
      <c r="F107" s="320"/>
      <c r="G107" s="320"/>
      <c r="H107" s="320"/>
      <c r="I107" s="321"/>
      <c r="J107" s="321"/>
      <c r="K107" s="321"/>
      <c r="L107" s="321"/>
      <c r="M107" s="320"/>
      <c r="N107" s="320"/>
    </row>
    <row r="108" spans="1:14" s="332" customFormat="1">
      <c r="A108" s="361"/>
      <c r="B108" s="335"/>
      <c r="C108" s="335"/>
      <c r="D108" s="333"/>
      <c r="E108" s="333"/>
      <c r="F108" s="333"/>
      <c r="G108" s="333"/>
      <c r="H108" s="333"/>
      <c r="I108" s="334"/>
      <c r="J108" s="334"/>
      <c r="K108" s="334"/>
      <c r="L108" s="334"/>
      <c r="M108" s="333"/>
      <c r="N108" s="333"/>
    </row>
    <row r="109" spans="1:14" ht="12.75" customHeight="1">
      <c r="A109" s="342" t="s">
        <v>467</v>
      </c>
      <c r="B109" s="368" t="s">
        <v>166</v>
      </c>
      <c r="C109" s="356"/>
      <c r="D109" s="320">
        <v>1</v>
      </c>
      <c r="E109" s="320"/>
      <c r="F109" s="320"/>
      <c r="G109" s="320"/>
      <c r="H109" s="320"/>
      <c r="I109" s="321"/>
      <c r="J109" s="321"/>
      <c r="K109" s="321"/>
      <c r="L109" s="321"/>
      <c r="M109" s="320"/>
      <c r="N109" s="320"/>
    </row>
    <row r="110" spans="1:14" ht="102.75" customHeight="1">
      <c r="A110" s="338" t="s">
        <v>466</v>
      </c>
      <c r="B110" s="341" t="s">
        <v>542</v>
      </c>
      <c r="C110" s="341"/>
      <c r="D110" s="320"/>
      <c r="E110" s="320"/>
      <c r="F110" s="320"/>
      <c r="G110" s="320"/>
      <c r="H110" s="320"/>
      <c r="I110" s="321"/>
      <c r="J110" s="321"/>
      <c r="K110" s="321"/>
      <c r="L110" s="321"/>
      <c r="M110" s="320"/>
      <c r="N110" s="320"/>
    </row>
    <row r="111" spans="1:14" ht="24">
      <c r="A111" s="338" t="s">
        <v>464</v>
      </c>
      <c r="B111" s="355" t="s">
        <v>541</v>
      </c>
      <c r="C111" s="354">
        <v>42794</v>
      </c>
      <c r="D111" s="320"/>
      <c r="E111" s="320"/>
      <c r="F111" s="320"/>
      <c r="G111" s="320"/>
      <c r="H111" s="320"/>
      <c r="I111" s="321"/>
      <c r="J111" s="321"/>
      <c r="K111" s="321"/>
      <c r="L111" s="321"/>
      <c r="M111" s="320"/>
      <c r="N111" s="320"/>
    </row>
    <row r="112" spans="1:14" ht="36">
      <c r="A112" s="338" t="s">
        <v>463</v>
      </c>
      <c r="B112" s="367">
        <v>3000000</v>
      </c>
      <c r="C112" s="352">
        <v>2550000</v>
      </c>
      <c r="D112" s="320"/>
      <c r="E112" s="320">
        <v>3000000</v>
      </c>
      <c r="F112" s="320">
        <f>C112</f>
        <v>2550000</v>
      </c>
      <c r="G112" s="320"/>
      <c r="H112" s="320"/>
      <c r="I112" s="321"/>
      <c r="J112" s="321"/>
      <c r="K112" s="321"/>
      <c r="L112" s="321"/>
      <c r="M112" s="320"/>
      <c r="N112" s="320"/>
    </row>
    <row r="113" spans="1:14">
      <c r="A113" s="338" t="s">
        <v>462</v>
      </c>
      <c r="B113" s="336" t="s">
        <v>461</v>
      </c>
      <c r="C113" s="336"/>
      <c r="D113" s="320"/>
      <c r="E113" s="320"/>
      <c r="F113" s="320"/>
      <c r="G113" s="320"/>
      <c r="H113" s="320"/>
      <c r="I113" s="321"/>
      <c r="J113" s="321"/>
      <c r="K113" s="321"/>
      <c r="L113" s="321"/>
      <c r="M113" s="320"/>
      <c r="N113" s="320"/>
    </row>
    <row r="114" spans="1:14" ht="36">
      <c r="A114" s="338" t="s">
        <v>460</v>
      </c>
      <c r="B114" s="351" t="s">
        <v>540</v>
      </c>
      <c r="C114" s="336" t="s">
        <v>539</v>
      </c>
      <c r="D114" s="320"/>
      <c r="E114" s="320"/>
      <c r="F114" s="320"/>
      <c r="G114" s="320"/>
      <c r="H114" s="320"/>
      <c r="I114" s="321"/>
      <c r="J114" s="321"/>
      <c r="K114" s="321"/>
      <c r="L114" s="321"/>
      <c r="M114" s="320"/>
      <c r="N114" s="320"/>
    </row>
    <row r="115" spans="1:14" ht="24">
      <c r="A115" s="338" t="s">
        <v>457</v>
      </c>
      <c r="B115" s="336"/>
      <c r="C115" s="336"/>
      <c r="D115" s="320"/>
      <c r="E115" s="320"/>
      <c r="F115" s="320"/>
      <c r="G115" s="320"/>
      <c r="H115" s="320"/>
      <c r="I115" s="321"/>
      <c r="J115" s="321"/>
      <c r="K115" s="321"/>
      <c r="L115" s="321"/>
      <c r="M115" s="320"/>
      <c r="N115" s="320"/>
    </row>
    <row r="116" spans="1:14">
      <c r="A116" s="338" t="s">
        <v>456</v>
      </c>
      <c r="B116" s="336"/>
      <c r="C116" s="336"/>
      <c r="D116" s="320"/>
      <c r="E116" s="320"/>
      <c r="F116" s="320"/>
      <c r="G116" s="320"/>
      <c r="H116" s="320"/>
      <c r="I116" s="321"/>
      <c r="J116" s="321"/>
      <c r="K116" s="321"/>
      <c r="L116" s="321"/>
      <c r="M116" s="320"/>
      <c r="N116" s="320"/>
    </row>
    <row r="117" spans="1:14" ht="24">
      <c r="A117" s="338" t="s">
        <v>455</v>
      </c>
      <c r="B117" s="336"/>
      <c r="C117" s="336"/>
      <c r="D117" s="320"/>
      <c r="E117" s="320"/>
      <c r="F117" s="320"/>
      <c r="G117" s="320"/>
      <c r="H117" s="320"/>
      <c r="I117" s="321"/>
      <c r="J117" s="321"/>
      <c r="K117" s="321"/>
      <c r="L117" s="321"/>
      <c r="M117" s="320"/>
      <c r="N117" s="320"/>
    </row>
    <row r="118" spans="1:14" ht="12.75" customHeight="1">
      <c r="A118" s="338" t="s">
        <v>454</v>
      </c>
      <c r="B118" s="336" t="s">
        <v>538</v>
      </c>
      <c r="C118" s="336"/>
      <c r="D118" s="320"/>
      <c r="E118" s="320"/>
      <c r="F118" s="320"/>
      <c r="G118" s="320"/>
      <c r="H118" s="320"/>
      <c r="I118" s="321"/>
      <c r="J118" s="321"/>
      <c r="K118" s="321"/>
      <c r="L118" s="321"/>
      <c r="M118" s="320"/>
      <c r="N118" s="320"/>
    </row>
    <row r="119" spans="1:14">
      <c r="A119" s="338" t="s">
        <v>453</v>
      </c>
      <c r="B119" s="336" t="s">
        <v>537</v>
      </c>
      <c r="C119" s="336"/>
      <c r="D119" s="320"/>
      <c r="E119" s="320"/>
      <c r="F119" s="320"/>
      <c r="G119" s="320"/>
      <c r="H119" s="320"/>
      <c r="I119" s="321"/>
      <c r="J119" s="321"/>
      <c r="K119" s="321"/>
      <c r="L119" s="321"/>
      <c r="M119" s="320"/>
      <c r="N119" s="320"/>
    </row>
    <row r="120" spans="1:14">
      <c r="A120" s="360" t="s">
        <v>452</v>
      </c>
      <c r="B120" s="359" t="s">
        <v>536</v>
      </c>
      <c r="C120" s="358"/>
      <c r="D120" s="320"/>
      <c r="E120" s="320"/>
      <c r="F120" s="320"/>
      <c r="G120" s="320"/>
      <c r="H120" s="320"/>
      <c r="I120" s="321"/>
      <c r="J120" s="321"/>
      <c r="K120" s="321"/>
      <c r="L120" s="321"/>
      <c r="M120" s="320"/>
      <c r="N120" s="320"/>
    </row>
    <row r="121" spans="1:14" s="332" customFormat="1">
      <c r="A121" s="361"/>
      <c r="B121" s="335"/>
      <c r="C121" s="335"/>
      <c r="D121" s="333"/>
      <c r="E121" s="333"/>
      <c r="F121" s="333"/>
      <c r="G121" s="333"/>
      <c r="H121" s="333"/>
      <c r="I121" s="334"/>
      <c r="J121" s="334"/>
      <c r="K121" s="334"/>
      <c r="L121" s="334"/>
      <c r="M121" s="333"/>
      <c r="N121" s="333"/>
    </row>
    <row r="122" spans="1:14">
      <c r="A122" s="342" t="s">
        <v>467</v>
      </c>
      <c r="B122" s="368" t="s">
        <v>154</v>
      </c>
      <c r="C122" s="356"/>
      <c r="D122" s="320">
        <v>1</v>
      </c>
      <c r="E122" s="320"/>
      <c r="F122" s="320"/>
      <c r="G122" s="320"/>
      <c r="H122" s="320"/>
      <c r="I122" s="321"/>
      <c r="J122" s="321"/>
      <c r="K122" s="321"/>
      <c r="L122" s="321"/>
      <c r="M122" s="320"/>
      <c r="N122" s="320"/>
    </row>
    <row r="123" spans="1:14" ht="86.25" customHeight="1">
      <c r="A123" s="338" t="s">
        <v>466</v>
      </c>
      <c r="B123" s="341" t="s">
        <v>535</v>
      </c>
      <c r="C123" s="341"/>
      <c r="D123" s="320"/>
      <c r="E123" s="320"/>
      <c r="F123" s="320"/>
      <c r="G123" s="320"/>
      <c r="H123" s="320"/>
      <c r="I123" s="321"/>
      <c r="J123" s="321"/>
      <c r="K123" s="321"/>
      <c r="L123" s="321"/>
      <c r="M123" s="320"/>
      <c r="N123" s="320"/>
    </row>
    <row r="124" spans="1:14" ht="24">
      <c r="A124" s="338" t="s">
        <v>464</v>
      </c>
      <c r="B124" s="355" t="s">
        <v>534</v>
      </c>
      <c r="C124" s="354">
        <v>41455</v>
      </c>
      <c r="D124" s="320"/>
      <c r="E124" s="320"/>
      <c r="F124" s="320"/>
      <c r="G124" s="320"/>
      <c r="H124" s="320"/>
      <c r="I124" s="321"/>
      <c r="J124" s="321"/>
      <c r="K124" s="321"/>
      <c r="L124" s="321"/>
      <c r="M124" s="320"/>
      <c r="N124" s="320"/>
    </row>
    <row r="125" spans="1:14" ht="36">
      <c r="A125" s="338" t="s">
        <v>463</v>
      </c>
      <c r="B125" s="367">
        <v>15000000</v>
      </c>
      <c r="C125" s="352">
        <v>13104733</v>
      </c>
      <c r="D125" s="320"/>
      <c r="E125" s="320"/>
      <c r="F125" s="320"/>
      <c r="G125" s="320">
        <f>B125</f>
        <v>15000000</v>
      </c>
      <c r="H125" s="320">
        <f>C125</f>
        <v>13104733</v>
      </c>
      <c r="I125" s="321"/>
      <c r="J125" s="321"/>
      <c r="K125" s="321"/>
      <c r="L125" s="321"/>
      <c r="M125" s="320"/>
      <c r="N125" s="320"/>
    </row>
    <row r="126" spans="1:14" ht="15">
      <c r="A126" s="338" t="s">
        <v>462</v>
      </c>
      <c r="B126" s="336" t="s">
        <v>461</v>
      </c>
      <c r="C126" s="336"/>
      <c r="D126" s="320"/>
      <c r="E126" s="320"/>
      <c r="F126" s="320"/>
      <c r="G126" s="320"/>
      <c r="H126" s="369"/>
      <c r="I126" s="321"/>
      <c r="J126" s="321"/>
      <c r="K126" s="321"/>
      <c r="L126" s="321"/>
      <c r="M126" s="320"/>
      <c r="N126" s="320"/>
    </row>
    <row r="127" spans="1:14" ht="24.75">
      <c r="A127" s="338" t="s">
        <v>460</v>
      </c>
      <c r="B127" s="351" t="s">
        <v>533</v>
      </c>
      <c r="C127" s="336" t="s">
        <v>532</v>
      </c>
      <c r="D127" s="320"/>
      <c r="E127" s="320"/>
      <c r="F127" s="320"/>
      <c r="G127" s="320"/>
      <c r="H127" s="369"/>
      <c r="I127" s="321"/>
      <c r="J127" s="321"/>
      <c r="K127" s="321"/>
      <c r="L127" s="321"/>
      <c r="M127" s="320"/>
      <c r="N127" s="320"/>
    </row>
    <row r="128" spans="1:14" ht="24">
      <c r="A128" s="338" t="s">
        <v>457</v>
      </c>
      <c r="B128" s="336"/>
      <c r="C128" s="336"/>
      <c r="D128" s="320"/>
      <c r="E128" s="320"/>
      <c r="F128" s="320"/>
      <c r="G128" s="320"/>
      <c r="H128" s="320"/>
      <c r="I128" s="321"/>
      <c r="J128" s="321"/>
      <c r="K128" s="321"/>
      <c r="L128" s="321"/>
      <c r="M128" s="320"/>
      <c r="N128" s="320"/>
    </row>
    <row r="129" spans="1:14">
      <c r="A129" s="338" t="s">
        <v>456</v>
      </c>
      <c r="B129" s="336"/>
      <c r="C129" s="336"/>
      <c r="D129" s="320"/>
      <c r="E129" s="320"/>
      <c r="F129" s="320"/>
      <c r="G129" s="320"/>
      <c r="H129" s="320"/>
      <c r="I129" s="321"/>
      <c r="J129" s="321"/>
      <c r="K129" s="321"/>
      <c r="L129" s="321"/>
      <c r="M129" s="320"/>
      <c r="N129" s="320"/>
    </row>
    <row r="130" spans="1:14" ht="24">
      <c r="A130" s="338" t="s">
        <v>455</v>
      </c>
      <c r="B130" s="336"/>
      <c r="C130" s="336"/>
      <c r="D130" s="320"/>
      <c r="E130" s="320"/>
      <c r="F130" s="320"/>
      <c r="G130" s="320"/>
      <c r="H130" s="320"/>
      <c r="I130" s="321"/>
      <c r="J130" s="321"/>
      <c r="K130" s="321"/>
      <c r="L130" s="321"/>
      <c r="M130" s="320"/>
      <c r="N130" s="320"/>
    </row>
    <row r="131" spans="1:14">
      <c r="A131" s="338" t="s">
        <v>454</v>
      </c>
      <c r="B131" s="336" t="s">
        <v>531</v>
      </c>
      <c r="C131" s="336"/>
      <c r="D131" s="320"/>
      <c r="E131" s="320"/>
      <c r="F131" s="320"/>
      <c r="G131" s="320"/>
      <c r="H131" s="320"/>
      <c r="I131" s="321"/>
      <c r="J131" s="321"/>
      <c r="K131" s="321"/>
      <c r="L131" s="321"/>
      <c r="M131" s="320"/>
      <c r="N131" s="320"/>
    </row>
    <row r="132" spans="1:14">
      <c r="A132" s="338" t="s">
        <v>453</v>
      </c>
      <c r="B132" s="336" t="s">
        <v>530</v>
      </c>
      <c r="C132" s="336"/>
      <c r="D132" s="320"/>
      <c r="E132" s="320"/>
      <c r="F132" s="320"/>
      <c r="G132" s="320"/>
      <c r="H132" s="320"/>
      <c r="I132" s="321"/>
      <c r="J132" s="321"/>
      <c r="K132" s="321"/>
      <c r="L132" s="321"/>
      <c r="M132" s="320"/>
      <c r="N132" s="320"/>
    </row>
    <row r="133" spans="1:14">
      <c r="A133" s="360" t="s">
        <v>452</v>
      </c>
      <c r="B133" s="359" t="s">
        <v>529</v>
      </c>
      <c r="C133" s="358"/>
      <c r="D133" s="320"/>
      <c r="E133" s="320"/>
      <c r="F133" s="320"/>
      <c r="G133" s="320"/>
      <c r="H133" s="320"/>
      <c r="I133" s="321"/>
      <c r="J133" s="321"/>
      <c r="K133" s="321"/>
      <c r="L133" s="321"/>
      <c r="M133" s="320"/>
      <c r="N133" s="320"/>
    </row>
    <row r="134" spans="1:14" s="332" customFormat="1">
      <c r="A134" s="361"/>
      <c r="B134" s="335"/>
      <c r="C134" s="335"/>
      <c r="D134" s="333"/>
      <c r="E134" s="333"/>
      <c r="F134" s="333"/>
      <c r="G134" s="333"/>
      <c r="H134" s="333"/>
      <c r="I134" s="334"/>
      <c r="J134" s="334"/>
      <c r="K134" s="334"/>
      <c r="L134" s="334"/>
      <c r="M134" s="333"/>
      <c r="N134" s="333"/>
    </row>
    <row r="135" spans="1:14">
      <c r="A135" s="342" t="s">
        <v>467</v>
      </c>
      <c r="B135" s="368" t="s">
        <v>332</v>
      </c>
      <c r="C135" s="356"/>
      <c r="D135" s="320">
        <v>1</v>
      </c>
      <c r="E135" s="320"/>
      <c r="F135" s="320"/>
      <c r="G135" s="320"/>
      <c r="H135" s="320"/>
      <c r="I135" s="321"/>
      <c r="J135" s="321"/>
      <c r="K135" s="321"/>
      <c r="L135" s="321"/>
      <c r="M135" s="320"/>
      <c r="N135" s="320"/>
    </row>
    <row r="136" spans="1:14" ht="32.25" customHeight="1">
      <c r="A136" s="338" t="s">
        <v>466</v>
      </c>
      <c r="B136" s="341" t="s">
        <v>528</v>
      </c>
      <c r="C136" s="341"/>
      <c r="D136" s="320"/>
      <c r="E136" s="320"/>
      <c r="F136" s="369"/>
      <c r="G136" s="320"/>
      <c r="H136" s="320"/>
      <c r="I136" s="321"/>
      <c r="J136" s="321"/>
      <c r="K136" s="321"/>
      <c r="L136" s="321"/>
      <c r="M136" s="320"/>
      <c r="N136" s="320"/>
    </row>
    <row r="137" spans="1:14" ht="24">
      <c r="A137" s="338" t="s">
        <v>464</v>
      </c>
      <c r="B137" s="354">
        <v>40556</v>
      </c>
      <c r="C137" s="354">
        <v>41182</v>
      </c>
      <c r="D137" s="320"/>
      <c r="E137" s="320"/>
      <c r="F137" s="320"/>
      <c r="G137" s="320"/>
      <c r="H137" s="320"/>
      <c r="I137" s="321"/>
      <c r="J137" s="321"/>
      <c r="K137" s="321"/>
      <c r="L137" s="321"/>
      <c r="M137" s="320"/>
      <c r="N137" s="320"/>
    </row>
    <row r="138" spans="1:14" ht="36">
      <c r="A138" s="338" t="s">
        <v>463</v>
      </c>
      <c r="B138" s="339">
        <v>500000</v>
      </c>
      <c r="C138" s="339">
        <v>500000</v>
      </c>
      <c r="D138" s="320"/>
      <c r="E138" s="320"/>
      <c r="F138" s="320"/>
      <c r="G138" s="320">
        <f>B138</f>
        <v>500000</v>
      </c>
      <c r="H138" s="320">
        <f>C138</f>
        <v>500000</v>
      </c>
      <c r="I138" s="321"/>
      <c r="J138" s="321"/>
      <c r="K138" s="321"/>
      <c r="L138" s="321"/>
      <c r="M138" s="320"/>
      <c r="N138" s="320"/>
    </row>
    <row r="139" spans="1:14">
      <c r="A139" s="338" t="s">
        <v>462</v>
      </c>
      <c r="B139" s="336" t="s">
        <v>527</v>
      </c>
      <c r="C139" s="336"/>
      <c r="D139" s="320"/>
      <c r="E139" s="320"/>
      <c r="F139" s="320"/>
      <c r="G139" s="320"/>
      <c r="H139" s="320"/>
      <c r="I139" s="321"/>
      <c r="J139" s="321"/>
      <c r="K139" s="321"/>
      <c r="L139" s="321"/>
      <c r="M139" s="320"/>
      <c r="N139" s="320"/>
    </row>
    <row r="140" spans="1:14" ht="24">
      <c r="A140" s="338" t="s">
        <v>460</v>
      </c>
      <c r="B140" s="336" t="s">
        <v>526</v>
      </c>
      <c r="C140" s="336"/>
      <c r="D140" s="320"/>
      <c r="E140" s="320"/>
      <c r="F140" s="320"/>
      <c r="G140" s="320"/>
      <c r="H140" s="320"/>
      <c r="I140" s="321"/>
      <c r="J140" s="321"/>
      <c r="K140" s="321"/>
      <c r="L140" s="321"/>
      <c r="M140" s="320"/>
      <c r="N140" s="320"/>
    </row>
    <row r="141" spans="1:14" ht="24">
      <c r="A141" s="338" t="s">
        <v>457</v>
      </c>
      <c r="B141" s="336"/>
      <c r="C141" s="336"/>
      <c r="D141" s="320"/>
      <c r="E141" s="320"/>
      <c r="F141" s="320"/>
      <c r="G141" s="320"/>
      <c r="H141" s="320"/>
      <c r="I141" s="321"/>
      <c r="J141" s="321"/>
      <c r="K141" s="321"/>
      <c r="L141" s="321"/>
      <c r="M141" s="320"/>
      <c r="N141" s="320"/>
    </row>
    <row r="142" spans="1:14">
      <c r="A142" s="338" t="s">
        <v>456</v>
      </c>
      <c r="B142" s="336"/>
      <c r="C142" s="336"/>
      <c r="D142" s="320"/>
      <c r="E142" s="320"/>
      <c r="F142" s="320"/>
      <c r="G142" s="320"/>
      <c r="H142" s="320"/>
      <c r="I142" s="321"/>
      <c r="J142" s="321"/>
      <c r="K142" s="321"/>
      <c r="L142" s="321"/>
      <c r="M142" s="320"/>
      <c r="N142" s="320"/>
    </row>
    <row r="143" spans="1:14" ht="24">
      <c r="A143" s="338" t="s">
        <v>455</v>
      </c>
      <c r="B143" s="336"/>
      <c r="C143" s="336"/>
      <c r="D143" s="320"/>
      <c r="E143" s="320"/>
      <c r="F143" s="320"/>
      <c r="G143" s="320"/>
      <c r="H143" s="320"/>
      <c r="I143" s="321"/>
      <c r="J143" s="321"/>
      <c r="K143" s="321"/>
      <c r="L143" s="321"/>
      <c r="M143" s="320"/>
      <c r="N143" s="320"/>
    </row>
    <row r="144" spans="1:14">
      <c r="A144" s="338" t="s">
        <v>454</v>
      </c>
      <c r="B144" s="336" t="s">
        <v>525</v>
      </c>
      <c r="C144" s="336"/>
      <c r="D144" s="320"/>
      <c r="E144" s="320"/>
      <c r="F144" s="320"/>
      <c r="G144" s="320"/>
      <c r="H144" s="320"/>
      <c r="I144" s="321"/>
      <c r="J144" s="321"/>
      <c r="K144" s="321"/>
      <c r="L144" s="321"/>
      <c r="M144" s="320"/>
      <c r="N144" s="320"/>
    </row>
    <row r="145" spans="1:14">
      <c r="A145" s="338" t="s">
        <v>453</v>
      </c>
      <c r="B145" s="336" t="s">
        <v>524</v>
      </c>
      <c r="C145" s="336"/>
      <c r="D145" s="320"/>
      <c r="E145" s="320"/>
      <c r="F145" s="320"/>
      <c r="G145" s="320"/>
      <c r="H145" s="320"/>
      <c r="I145" s="321"/>
      <c r="J145" s="321"/>
      <c r="K145" s="321"/>
      <c r="L145" s="321"/>
      <c r="M145" s="320"/>
      <c r="N145" s="320"/>
    </row>
    <row r="146" spans="1:14">
      <c r="A146" s="360" t="s">
        <v>452</v>
      </c>
      <c r="B146" s="359" t="s">
        <v>523</v>
      </c>
      <c r="C146" s="358"/>
      <c r="D146" s="320"/>
      <c r="E146" s="320"/>
      <c r="F146" s="320"/>
      <c r="G146" s="320"/>
      <c r="H146" s="320"/>
      <c r="I146" s="321"/>
      <c r="J146" s="321"/>
      <c r="K146" s="321"/>
      <c r="L146" s="321"/>
      <c r="M146" s="320"/>
      <c r="N146" s="320"/>
    </row>
    <row r="147" spans="1:14" s="332" customFormat="1">
      <c r="A147" s="361"/>
      <c r="B147" s="335"/>
      <c r="C147" s="335"/>
      <c r="D147" s="333"/>
      <c r="E147" s="333"/>
      <c r="F147" s="333"/>
      <c r="G147" s="333"/>
      <c r="H147" s="333"/>
      <c r="I147" s="334"/>
      <c r="J147" s="334"/>
      <c r="K147" s="334"/>
      <c r="L147" s="334"/>
      <c r="M147" s="333"/>
      <c r="N147" s="333"/>
    </row>
    <row r="148" spans="1:14">
      <c r="A148" s="342" t="s">
        <v>467</v>
      </c>
      <c r="B148" s="368" t="s">
        <v>173</v>
      </c>
      <c r="C148" s="356"/>
      <c r="D148" s="320">
        <v>1</v>
      </c>
      <c r="E148" s="320"/>
      <c r="F148" s="320"/>
      <c r="G148" s="320"/>
      <c r="H148" s="320"/>
      <c r="I148" s="321"/>
      <c r="J148" s="321"/>
      <c r="K148" s="321"/>
      <c r="L148" s="321"/>
      <c r="M148" s="320"/>
      <c r="N148" s="320"/>
    </row>
    <row r="149" spans="1:14">
      <c r="A149" s="338" t="s">
        <v>466</v>
      </c>
      <c r="B149" s="341"/>
      <c r="C149" s="341"/>
      <c r="D149" s="320"/>
      <c r="E149" s="320"/>
      <c r="F149" s="320"/>
      <c r="G149" s="320"/>
      <c r="H149" s="320"/>
      <c r="I149" s="321"/>
      <c r="J149" s="321"/>
      <c r="K149" s="321"/>
      <c r="L149" s="321"/>
      <c r="M149" s="320"/>
      <c r="N149" s="320"/>
    </row>
    <row r="150" spans="1:14">
      <c r="A150" s="338" t="s">
        <v>522</v>
      </c>
      <c r="B150" s="355" t="s">
        <v>521</v>
      </c>
      <c r="C150" s="354">
        <v>40999</v>
      </c>
      <c r="D150" s="320"/>
      <c r="E150" s="320"/>
      <c r="F150" s="320"/>
      <c r="G150" s="320"/>
      <c r="H150" s="320"/>
      <c r="I150" s="321"/>
      <c r="J150" s="321"/>
      <c r="K150" s="321"/>
      <c r="L150" s="321"/>
      <c r="M150" s="320"/>
      <c r="N150" s="320"/>
    </row>
    <row r="151" spans="1:14" ht="36">
      <c r="A151" s="338" t="s">
        <v>463</v>
      </c>
      <c r="B151" s="367">
        <v>2840000</v>
      </c>
      <c r="C151" s="352">
        <v>2840000</v>
      </c>
      <c r="D151" s="320"/>
      <c r="E151" s="320">
        <f>B151</f>
        <v>2840000</v>
      </c>
      <c r="F151" s="320">
        <f>C151</f>
        <v>2840000</v>
      </c>
      <c r="G151" s="320"/>
      <c r="H151" s="320"/>
      <c r="I151" s="321"/>
      <c r="J151" s="321"/>
      <c r="K151" s="321"/>
      <c r="L151" s="321"/>
      <c r="M151" s="320"/>
      <c r="N151" s="320"/>
    </row>
    <row r="152" spans="1:14">
      <c r="A152" s="338" t="s">
        <v>462</v>
      </c>
      <c r="B152" s="336" t="s">
        <v>520</v>
      </c>
      <c r="C152" s="336"/>
      <c r="D152" s="320"/>
      <c r="E152" s="320"/>
      <c r="F152" s="320"/>
      <c r="G152" s="320"/>
      <c r="H152" s="320"/>
      <c r="I152" s="321"/>
      <c r="J152" s="321"/>
      <c r="K152" s="321"/>
      <c r="L152" s="321"/>
      <c r="M152" s="320"/>
      <c r="N152" s="320"/>
    </row>
    <row r="153" spans="1:14" ht="24">
      <c r="A153" s="338" t="s">
        <v>460</v>
      </c>
      <c r="B153" s="351" t="s">
        <v>519</v>
      </c>
      <c r="C153" s="336" t="s">
        <v>518</v>
      </c>
      <c r="D153" s="320"/>
      <c r="E153" s="320"/>
      <c r="F153" s="320"/>
      <c r="G153" s="320"/>
      <c r="H153" s="320"/>
      <c r="I153" s="321"/>
      <c r="J153" s="321"/>
      <c r="K153" s="321"/>
      <c r="L153" s="321"/>
      <c r="M153" s="320"/>
      <c r="N153" s="320"/>
    </row>
    <row r="154" spans="1:14" ht="24">
      <c r="A154" s="338" t="s">
        <v>457</v>
      </c>
      <c r="B154" s="336"/>
      <c r="C154" s="336"/>
      <c r="D154" s="320"/>
      <c r="E154" s="320"/>
      <c r="F154" s="320"/>
      <c r="G154" s="320"/>
      <c r="H154" s="320"/>
      <c r="I154" s="321"/>
      <c r="J154" s="321"/>
      <c r="K154" s="321"/>
      <c r="L154" s="321"/>
      <c r="M154" s="320"/>
      <c r="N154" s="320"/>
    </row>
    <row r="155" spans="1:14">
      <c r="A155" s="338" t="s">
        <v>456</v>
      </c>
      <c r="B155" s="336"/>
      <c r="C155" s="336"/>
      <c r="D155" s="320"/>
      <c r="E155" s="320"/>
      <c r="F155" s="320"/>
      <c r="G155" s="320"/>
      <c r="H155" s="320"/>
      <c r="I155" s="321"/>
      <c r="J155" s="321"/>
      <c r="K155" s="321"/>
      <c r="L155" s="321"/>
      <c r="M155" s="320"/>
      <c r="N155" s="320"/>
    </row>
    <row r="156" spans="1:14" ht="24">
      <c r="A156" s="338" t="s">
        <v>455</v>
      </c>
      <c r="B156" s="336"/>
      <c r="C156" s="336"/>
      <c r="D156" s="320"/>
      <c r="E156" s="320"/>
      <c r="F156" s="320"/>
      <c r="G156" s="320"/>
      <c r="H156" s="320"/>
      <c r="I156" s="321"/>
      <c r="J156" s="321"/>
      <c r="K156" s="321"/>
      <c r="L156" s="321"/>
      <c r="M156" s="320"/>
      <c r="N156" s="320"/>
    </row>
    <row r="157" spans="1:14">
      <c r="A157" s="338" t="s">
        <v>454</v>
      </c>
      <c r="B157" s="336" t="s">
        <v>517</v>
      </c>
      <c r="C157" s="336"/>
      <c r="D157" s="320"/>
      <c r="E157" s="320"/>
      <c r="F157" s="320"/>
      <c r="G157" s="320"/>
      <c r="H157" s="320"/>
      <c r="I157" s="321"/>
      <c r="J157" s="321"/>
      <c r="K157" s="321"/>
      <c r="L157" s="321"/>
      <c r="M157" s="320"/>
      <c r="N157" s="320"/>
    </row>
    <row r="158" spans="1:14">
      <c r="A158" s="338" t="s">
        <v>453</v>
      </c>
      <c r="B158" s="336"/>
      <c r="C158" s="336"/>
      <c r="D158" s="320"/>
      <c r="E158" s="320"/>
      <c r="F158" s="320"/>
      <c r="G158" s="320"/>
      <c r="H158" s="320"/>
      <c r="I158" s="321"/>
      <c r="J158" s="321"/>
      <c r="K158" s="321"/>
      <c r="L158" s="321"/>
      <c r="M158" s="320"/>
      <c r="N158" s="320"/>
    </row>
    <row r="159" spans="1:14">
      <c r="A159" s="360" t="s">
        <v>452</v>
      </c>
      <c r="B159" s="359" t="s">
        <v>516</v>
      </c>
      <c r="C159" s="358"/>
      <c r="D159" s="320"/>
      <c r="E159" s="320"/>
      <c r="F159" s="320"/>
      <c r="G159" s="320"/>
      <c r="H159" s="320"/>
      <c r="I159" s="321"/>
      <c r="J159" s="321"/>
      <c r="K159" s="321"/>
      <c r="L159" s="321"/>
      <c r="M159" s="320"/>
      <c r="N159" s="320"/>
    </row>
    <row r="160" spans="1:14" s="332" customFormat="1">
      <c r="A160" s="361"/>
      <c r="B160" s="335"/>
      <c r="C160" s="335"/>
      <c r="D160" s="333"/>
      <c r="E160" s="333"/>
      <c r="F160" s="333"/>
      <c r="G160" s="333"/>
      <c r="H160" s="333"/>
      <c r="I160" s="334"/>
      <c r="J160" s="334"/>
      <c r="K160" s="334"/>
      <c r="L160" s="334"/>
      <c r="M160" s="333"/>
      <c r="N160" s="333"/>
    </row>
    <row r="161" spans="1:14">
      <c r="A161" s="342" t="s">
        <v>467</v>
      </c>
      <c r="B161" s="368" t="s">
        <v>156</v>
      </c>
      <c r="C161" s="356"/>
      <c r="D161" s="320">
        <v>1</v>
      </c>
      <c r="E161" s="320"/>
      <c r="F161" s="320"/>
      <c r="G161" s="320"/>
      <c r="H161" s="320"/>
      <c r="I161" s="321"/>
      <c r="J161" s="321"/>
      <c r="K161" s="321"/>
      <c r="L161" s="321"/>
      <c r="M161" s="320"/>
      <c r="N161" s="320"/>
    </row>
    <row r="162" spans="1:14" ht="119.25" customHeight="1">
      <c r="A162" s="338" t="s">
        <v>466</v>
      </c>
      <c r="B162" s="341" t="s">
        <v>515</v>
      </c>
      <c r="C162" s="341"/>
      <c r="D162" s="320"/>
      <c r="E162" s="320"/>
      <c r="F162" s="320"/>
      <c r="G162" s="320"/>
      <c r="H162" s="320"/>
      <c r="I162" s="321"/>
      <c r="J162" s="321"/>
      <c r="K162" s="321"/>
      <c r="L162" s="321"/>
      <c r="M162" s="320"/>
      <c r="N162" s="320"/>
    </row>
    <row r="163" spans="1:14" ht="24">
      <c r="A163" s="338" t="s">
        <v>464</v>
      </c>
      <c r="B163" s="355">
        <v>40667</v>
      </c>
      <c r="C163" s="354">
        <v>42185</v>
      </c>
      <c r="D163" s="320"/>
      <c r="E163" s="320"/>
      <c r="F163" s="320"/>
      <c r="G163" s="320"/>
      <c r="H163" s="320"/>
      <c r="I163" s="321"/>
      <c r="J163" s="321"/>
      <c r="K163" s="321"/>
      <c r="L163" s="321"/>
      <c r="M163" s="320"/>
      <c r="N163" s="320"/>
    </row>
    <row r="164" spans="1:14" ht="36">
      <c r="A164" s="338" t="s">
        <v>463</v>
      </c>
      <c r="B164" s="367">
        <v>65000000</v>
      </c>
      <c r="C164" s="352">
        <v>16178689</v>
      </c>
      <c r="D164" s="320"/>
      <c r="E164" s="320"/>
      <c r="F164" s="320"/>
      <c r="G164" s="320">
        <f>B164</f>
        <v>65000000</v>
      </c>
      <c r="H164" s="320">
        <f>C164</f>
        <v>16178689</v>
      </c>
      <c r="I164" s="321"/>
      <c r="J164" s="321"/>
      <c r="K164" s="321"/>
      <c r="L164" s="321"/>
      <c r="M164" s="320"/>
      <c r="N164" s="320"/>
    </row>
    <row r="165" spans="1:14">
      <c r="A165" s="338" t="s">
        <v>462</v>
      </c>
      <c r="B165" s="336" t="s">
        <v>514</v>
      </c>
      <c r="C165" s="336"/>
      <c r="D165" s="320"/>
      <c r="E165" s="320"/>
      <c r="F165" s="320"/>
      <c r="G165" s="320"/>
      <c r="H165" s="320"/>
      <c r="I165" s="321"/>
      <c r="J165" s="321"/>
      <c r="K165" s="321"/>
      <c r="L165" s="321"/>
      <c r="M165" s="320"/>
      <c r="N165" s="320"/>
    </row>
    <row r="166" spans="1:14" ht="36">
      <c r="A166" s="338" t="s">
        <v>460</v>
      </c>
      <c r="B166" s="351" t="s">
        <v>513</v>
      </c>
      <c r="C166" s="336" t="s">
        <v>512</v>
      </c>
      <c r="D166" s="320"/>
      <c r="E166" s="320"/>
      <c r="F166" s="320"/>
      <c r="G166" s="320"/>
      <c r="H166" s="320"/>
      <c r="I166" s="321"/>
      <c r="J166" s="321"/>
      <c r="K166" s="321"/>
      <c r="L166" s="321"/>
      <c r="M166" s="320"/>
      <c r="N166" s="320"/>
    </row>
    <row r="167" spans="1:14" ht="24">
      <c r="A167" s="338" t="s">
        <v>457</v>
      </c>
      <c r="B167" s="336"/>
      <c r="C167" s="336"/>
      <c r="D167" s="320"/>
      <c r="E167" s="320"/>
      <c r="F167" s="320"/>
      <c r="G167" s="320"/>
      <c r="H167" s="320"/>
      <c r="I167" s="321"/>
      <c r="J167" s="321"/>
      <c r="K167" s="321"/>
      <c r="L167" s="321"/>
      <c r="M167" s="320"/>
      <c r="N167" s="320"/>
    </row>
    <row r="168" spans="1:14">
      <c r="A168" s="338" t="s">
        <v>456</v>
      </c>
      <c r="B168" s="336"/>
      <c r="C168" s="336"/>
      <c r="D168" s="320"/>
      <c r="E168" s="320"/>
      <c r="F168" s="320"/>
      <c r="G168" s="320"/>
      <c r="H168" s="320"/>
      <c r="I168" s="321"/>
      <c r="J168" s="321"/>
      <c r="K168" s="321"/>
      <c r="L168" s="321"/>
      <c r="M168" s="320"/>
      <c r="N168" s="320"/>
    </row>
    <row r="169" spans="1:14" ht="24">
      <c r="A169" s="338" t="s">
        <v>455</v>
      </c>
      <c r="B169" s="336"/>
      <c r="C169" s="336"/>
      <c r="D169" s="320"/>
      <c r="E169" s="320"/>
      <c r="F169" s="320"/>
      <c r="G169" s="320"/>
      <c r="H169" s="320"/>
      <c r="I169" s="321"/>
      <c r="J169" s="321"/>
      <c r="K169" s="321"/>
      <c r="L169" s="321"/>
      <c r="M169" s="320"/>
      <c r="N169" s="320"/>
    </row>
    <row r="170" spans="1:14">
      <c r="A170" s="338" t="s">
        <v>454</v>
      </c>
      <c r="B170" s="336" t="s">
        <v>511</v>
      </c>
      <c r="C170" s="336"/>
      <c r="D170" s="320"/>
      <c r="E170" s="320"/>
      <c r="F170" s="320"/>
      <c r="G170" s="320"/>
      <c r="H170" s="320"/>
      <c r="I170" s="321"/>
      <c r="J170" s="321"/>
      <c r="K170" s="321"/>
      <c r="L170" s="321"/>
      <c r="M170" s="320"/>
      <c r="N170" s="320"/>
    </row>
    <row r="171" spans="1:14" ht="12.75" customHeight="1">
      <c r="A171" s="338" t="s">
        <v>453</v>
      </c>
      <c r="B171" s="336" t="s">
        <v>510</v>
      </c>
      <c r="C171" s="336"/>
      <c r="D171" s="320"/>
      <c r="E171" s="320"/>
      <c r="F171" s="320"/>
      <c r="G171" s="320"/>
      <c r="H171" s="320"/>
      <c r="I171" s="321"/>
      <c r="J171" s="321"/>
      <c r="K171" s="321"/>
      <c r="L171" s="321"/>
      <c r="M171" s="320"/>
      <c r="N171" s="320"/>
    </row>
    <row r="172" spans="1:14">
      <c r="A172" s="360" t="s">
        <v>452</v>
      </c>
      <c r="B172" s="359" t="s">
        <v>509</v>
      </c>
      <c r="C172" s="358"/>
      <c r="D172" s="320"/>
      <c r="E172" s="320"/>
      <c r="F172" s="320"/>
      <c r="G172" s="320"/>
      <c r="H172" s="320"/>
      <c r="I172" s="321"/>
      <c r="J172" s="321"/>
      <c r="K172" s="321"/>
      <c r="L172" s="321"/>
      <c r="M172" s="320"/>
      <c r="N172" s="320"/>
    </row>
    <row r="173" spans="1:14" s="362" customFormat="1">
      <c r="A173" s="366"/>
      <c r="B173" s="365"/>
      <c r="C173" s="365"/>
      <c r="D173" s="363"/>
      <c r="E173" s="363"/>
      <c r="F173" s="363"/>
      <c r="G173" s="363"/>
      <c r="H173" s="363"/>
      <c r="I173" s="364"/>
      <c r="J173" s="364"/>
      <c r="K173" s="364"/>
      <c r="L173" s="364"/>
      <c r="M173" s="363"/>
      <c r="N173" s="363"/>
    </row>
    <row r="174" spans="1:14">
      <c r="A174" s="342" t="s">
        <v>467</v>
      </c>
      <c r="B174" s="357" t="s">
        <v>331</v>
      </c>
      <c r="C174" s="356"/>
      <c r="D174" s="320">
        <v>1</v>
      </c>
      <c r="E174" s="320"/>
      <c r="F174" s="320"/>
      <c r="G174" s="320"/>
      <c r="H174" s="320"/>
      <c r="I174" s="321"/>
      <c r="J174" s="321"/>
      <c r="K174" s="321"/>
      <c r="L174" s="321"/>
      <c r="M174" s="320"/>
      <c r="N174" s="320"/>
    </row>
    <row r="175" spans="1:14" ht="62.25" customHeight="1">
      <c r="A175" s="338" t="s">
        <v>466</v>
      </c>
      <c r="B175" s="341" t="s">
        <v>508</v>
      </c>
      <c r="C175" s="341"/>
      <c r="D175" s="320"/>
      <c r="E175" s="320"/>
      <c r="F175" s="320"/>
      <c r="G175" s="320"/>
      <c r="H175" s="320"/>
      <c r="I175" s="321"/>
      <c r="J175" s="321"/>
      <c r="K175" s="321"/>
      <c r="L175" s="321"/>
      <c r="M175" s="320"/>
      <c r="N175" s="320"/>
    </row>
    <row r="176" spans="1:14" ht="24">
      <c r="A176" s="338" t="s">
        <v>464</v>
      </c>
      <c r="B176" s="354">
        <v>40878</v>
      </c>
      <c r="C176" s="354"/>
      <c r="D176" s="320"/>
      <c r="E176" s="320"/>
      <c r="F176" s="320"/>
      <c r="G176" s="320"/>
      <c r="H176" s="320"/>
      <c r="I176" s="321"/>
      <c r="J176" s="321"/>
      <c r="K176" s="321"/>
      <c r="L176" s="321"/>
      <c r="M176" s="320"/>
      <c r="N176" s="320"/>
    </row>
    <row r="177" spans="1:14" ht="36">
      <c r="A177" s="338" t="s">
        <v>463</v>
      </c>
      <c r="B177" s="353">
        <v>40000000</v>
      </c>
      <c r="C177" s="352">
        <v>4764466</v>
      </c>
      <c r="D177" s="320"/>
      <c r="E177" s="320"/>
      <c r="F177" s="320"/>
      <c r="G177" s="320">
        <f>B177</f>
        <v>40000000</v>
      </c>
      <c r="H177" s="320">
        <f>C177</f>
        <v>4764466</v>
      </c>
      <c r="I177" s="321"/>
      <c r="J177" s="321"/>
      <c r="K177" s="321"/>
      <c r="L177" s="321"/>
      <c r="M177" s="320"/>
      <c r="N177" s="320"/>
    </row>
    <row r="178" spans="1:14">
      <c r="A178" s="338" t="s">
        <v>462</v>
      </c>
      <c r="B178" s="336" t="s">
        <v>461</v>
      </c>
      <c r="C178" s="336"/>
      <c r="D178" s="320"/>
      <c r="E178" s="320"/>
      <c r="F178" s="320"/>
      <c r="G178" s="320"/>
      <c r="H178" s="320"/>
      <c r="I178" s="321"/>
      <c r="J178" s="321"/>
      <c r="K178" s="321"/>
      <c r="L178" s="321"/>
      <c r="M178" s="320"/>
      <c r="N178" s="320"/>
    </row>
    <row r="179" spans="1:14" ht="36">
      <c r="A179" s="338" t="s">
        <v>460</v>
      </c>
      <c r="B179" s="351" t="s">
        <v>507</v>
      </c>
      <c r="C179" s="336" t="s">
        <v>506</v>
      </c>
      <c r="D179" s="320"/>
      <c r="E179" s="320"/>
      <c r="F179" s="320"/>
      <c r="G179" s="320"/>
      <c r="H179" s="320"/>
      <c r="I179" s="321"/>
      <c r="J179" s="321"/>
      <c r="K179" s="321"/>
      <c r="L179" s="321"/>
      <c r="M179" s="320"/>
      <c r="N179" s="320"/>
    </row>
    <row r="180" spans="1:14" ht="24">
      <c r="A180" s="338" t="s">
        <v>457</v>
      </c>
      <c r="B180" s="336"/>
      <c r="C180" s="336"/>
      <c r="D180" s="320"/>
      <c r="E180" s="320"/>
      <c r="F180" s="320"/>
      <c r="G180" s="320"/>
      <c r="H180" s="320"/>
      <c r="I180" s="321"/>
      <c r="J180" s="321"/>
      <c r="K180" s="321"/>
      <c r="L180" s="321"/>
      <c r="M180" s="320"/>
      <c r="N180" s="320"/>
    </row>
    <row r="181" spans="1:14">
      <c r="A181" s="338" t="s">
        <v>456</v>
      </c>
      <c r="B181" s="336"/>
      <c r="C181" s="336"/>
      <c r="D181" s="320"/>
      <c r="E181" s="320"/>
      <c r="F181" s="320"/>
      <c r="G181" s="320"/>
      <c r="H181" s="320"/>
      <c r="I181" s="321"/>
      <c r="J181" s="321"/>
      <c r="K181" s="321"/>
      <c r="L181" s="321"/>
      <c r="M181" s="320"/>
      <c r="N181" s="320"/>
    </row>
    <row r="182" spans="1:14" ht="24">
      <c r="A182" s="338" t="s">
        <v>455</v>
      </c>
      <c r="B182" s="336"/>
      <c r="C182" s="336"/>
      <c r="D182" s="320"/>
      <c r="E182" s="320"/>
      <c r="F182" s="320"/>
      <c r="G182" s="320"/>
      <c r="H182" s="320"/>
      <c r="I182" s="321"/>
      <c r="J182" s="321"/>
      <c r="K182" s="321"/>
      <c r="L182" s="321"/>
      <c r="M182" s="320"/>
      <c r="N182" s="320"/>
    </row>
    <row r="183" spans="1:14">
      <c r="A183" s="338" t="s">
        <v>454</v>
      </c>
      <c r="B183" s="336" t="s">
        <v>505</v>
      </c>
      <c r="C183" s="336"/>
      <c r="D183" s="320"/>
      <c r="E183" s="320"/>
      <c r="F183" s="320"/>
      <c r="G183" s="320"/>
      <c r="H183" s="320"/>
      <c r="I183" s="321"/>
      <c r="J183" s="321"/>
      <c r="K183" s="321"/>
      <c r="L183" s="321"/>
      <c r="M183" s="320"/>
      <c r="N183" s="320"/>
    </row>
    <row r="184" spans="1:14" ht="12.75" customHeight="1">
      <c r="A184" s="338" t="s">
        <v>453</v>
      </c>
      <c r="B184" s="336" t="s">
        <v>504</v>
      </c>
      <c r="C184" s="336"/>
      <c r="D184" s="320"/>
      <c r="E184" s="320"/>
      <c r="F184" s="320"/>
      <c r="G184" s="320"/>
      <c r="H184" s="320"/>
      <c r="I184" s="321"/>
      <c r="J184" s="321"/>
      <c r="K184" s="321"/>
      <c r="L184" s="321"/>
      <c r="M184" s="320"/>
      <c r="N184" s="320"/>
    </row>
    <row r="185" spans="1:14">
      <c r="A185" s="360" t="s">
        <v>452</v>
      </c>
      <c r="B185" s="359" t="s">
        <v>503</v>
      </c>
      <c r="C185" s="358"/>
      <c r="D185" s="320"/>
      <c r="E185" s="320"/>
      <c r="F185" s="320"/>
      <c r="G185" s="320"/>
      <c r="H185" s="320"/>
      <c r="I185" s="321"/>
      <c r="J185" s="321"/>
      <c r="K185" s="321"/>
      <c r="L185" s="321"/>
      <c r="M185" s="320"/>
      <c r="N185" s="320"/>
    </row>
    <row r="186" spans="1:14" s="332" customFormat="1">
      <c r="A186" s="361"/>
      <c r="B186" s="335"/>
      <c r="C186" s="335"/>
      <c r="D186" s="333"/>
      <c r="E186" s="333"/>
      <c r="F186" s="333"/>
      <c r="G186" s="333"/>
      <c r="H186" s="333"/>
      <c r="I186" s="334"/>
      <c r="J186" s="334"/>
      <c r="K186" s="334"/>
      <c r="L186" s="334"/>
      <c r="M186" s="333"/>
      <c r="N186" s="333"/>
    </row>
    <row r="187" spans="1:14">
      <c r="A187" s="342" t="s">
        <v>467</v>
      </c>
      <c r="B187" s="357" t="s">
        <v>145</v>
      </c>
      <c r="C187" s="356"/>
      <c r="D187" s="320">
        <v>1</v>
      </c>
      <c r="E187" s="320"/>
      <c r="F187" s="320"/>
      <c r="G187" s="320"/>
      <c r="H187" s="320"/>
      <c r="I187" s="321"/>
      <c r="J187" s="321"/>
      <c r="K187" s="321"/>
      <c r="L187" s="321"/>
      <c r="M187" s="320"/>
      <c r="N187" s="320"/>
    </row>
    <row r="188" spans="1:14" ht="42" customHeight="1">
      <c r="A188" s="338" t="s">
        <v>466</v>
      </c>
      <c r="B188" s="341" t="s">
        <v>502</v>
      </c>
      <c r="C188" s="341"/>
      <c r="D188" s="320"/>
      <c r="E188" s="320"/>
      <c r="F188" s="320"/>
      <c r="G188" s="320"/>
      <c r="H188" s="320"/>
      <c r="I188" s="321"/>
      <c r="J188" s="321"/>
      <c r="K188" s="321"/>
      <c r="L188" s="321"/>
      <c r="M188" s="320"/>
      <c r="N188" s="320"/>
    </row>
    <row r="189" spans="1:14" ht="24">
      <c r="A189" s="338" t="s">
        <v>464</v>
      </c>
      <c r="B189" s="355">
        <v>40878</v>
      </c>
      <c r="C189" s="354">
        <v>42185</v>
      </c>
      <c r="D189" s="320"/>
      <c r="E189" s="320"/>
      <c r="F189" s="320"/>
      <c r="G189" s="320"/>
      <c r="H189" s="320"/>
      <c r="I189" s="321"/>
      <c r="J189" s="321"/>
      <c r="K189" s="321"/>
      <c r="L189" s="321"/>
      <c r="M189" s="320"/>
      <c r="N189" s="320"/>
    </row>
    <row r="190" spans="1:14" ht="36">
      <c r="A190" s="338" t="s">
        <v>463</v>
      </c>
      <c r="B190" s="353">
        <v>70000000</v>
      </c>
      <c r="C190" s="352">
        <v>24108928</v>
      </c>
      <c r="D190" s="320"/>
      <c r="E190" s="320"/>
      <c r="F190" s="320"/>
      <c r="G190" s="320">
        <f>B190</f>
        <v>70000000</v>
      </c>
      <c r="H190" s="320">
        <f>C190</f>
        <v>24108928</v>
      </c>
      <c r="I190" s="321"/>
      <c r="J190" s="321"/>
      <c r="K190" s="321"/>
      <c r="L190" s="321"/>
      <c r="M190" s="320"/>
      <c r="N190" s="320"/>
    </row>
    <row r="191" spans="1:14">
      <c r="A191" s="338" t="s">
        <v>462</v>
      </c>
      <c r="B191" s="336" t="s">
        <v>461</v>
      </c>
      <c r="C191" s="336"/>
      <c r="D191" s="320"/>
      <c r="E191" s="320"/>
      <c r="F191" s="320"/>
      <c r="G191" s="320"/>
      <c r="H191" s="320"/>
      <c r="I191" s="321"/>
      <c r="J191" s="321"/>
      <c r="K191" s="321"/>
      <c r="L191" s="321"/>
      <c r="M191" s="320"/>
      <c r="N191" s="320"/>
    </row>
    <row r="192" spans="1:14" ht="24">
      <c r="A192" s="338" t="s">
        <v>460</v>
      </c>
      <c r="B192" s="351" t="s">
        <v>501</v>
      </c>
      <c r="C192" s="336" t="s">
        <v>500</v>
      </c>
      <c r="D192" s="320"/>
      <c r="E192" s="320"/>
      <c r="F192" s="320"/>
      <c r="G192" s="320"/>
      <c r="H192" s="320"/>
      <c r="I192" s="321"/>
      <c r="J192" s="321"/>
      <c r="K192" s="321"/>
      <c r="L192" s="321"/>
      <c r="M192" s="320"/>
      <c r="N192" s="320"/>
    </row>
    <row r="193" spans="1:14" ht="24">
      <c r="A193" s="338" t="s">
        <v>457</v>
      </c>
      <c r="B193" s="336"/>
      <c r="C193" s="336"/>
      <c r="D193" s="320"/>
      <c r="E193" s="320"/>
      <c r="F193" s="320"/>
      <c r="G193" s="320"/>
      <c r="H193" s="320"/>
      <c r="I193" s="321"/>
      <c r="J193" s="321"/>
      <c r="K193" s="321"/>
      <c r="L193" s="321"/>
      <c r="M193" s="320"/>
      <c r="N193" s="320"/>
    </row>
    <row r="194" spans="1:14">
      <c r="A194" s="338" t="s">
        <v>456</v>
      </c>
      <c r="B194" s="336"/>
      <c r="C194" s="336"/>
      <c r="D194" s="320"/>
      <c r="E194" s="320"/>
      <c r="F194" s="320"/>
      <c r="G194" s="320"/>
      <c r="H194" s="320"/>
      <c r="I194" s="321"/>
      <c r="J194" s="321"/>
      <c r="K194" s="321"/>
      <c r="L194" s="321"/>
      <c r="M194" s="320"/>
      <c r="N194" s="320"/>
    </row>
    <row r="195" spans="1:14" ht="24">
      <c r="A195" s="338" t="s">
        <v>455</v>
      </c>
      <c r="B195" s="336"/>
      <c r="C195" s="336"/>
      <c r="D195" s="320"/>
      <c r="E195" s="320"/>
      <c r="F195" s="320"/>
      <c r="G195" s="320"/>
      <c r="H195" s="320"/>
      <c r="I195" s="321"/>
      <c r="J195" s="321"/>
      <c r="K195" s="321"/>
      <c r="L195" s="321"/>
      <c r="M195" s="320"/>
      <c r="N195" s="320"/>
    </row>
    <row r="196" spans="1:14">
      <c r="A196" s="338" t="s">
        <v>454</v>
      </c>
      <c r="B196" s="336" t="s">
        <v>499</v>
      </c>
      <c r="C196" s="336"/>
      <c r="D196" s="320"/>
      <c r="E196" s="320"/>
      <c r="F196" s="320"/>
      <c r="G196" s="320"/>
      <c r="H196" s="320"/>
      <c r="I196" s="321"/>
      <c r="J196" s="321"/>
      <c r="K196" s="321"/>
      <c r="L196" s="321"/>
      <c r="M196" s="320"/>
      <c r="N196" s="320"/>
    </row>
    <row r="197" spans="1:14">
      <c r="A197" s="338" t="s">
        <v>453</v>
      </c>
      <c r="B197" s="336" t="s">
        <v>498</v>
      </c>
      <c r="C197" s="336"/>
      <c r="D197" s="320"/>
      <c r="E197" s="320"/>
      <c r="F197" s="320"/>
      <c r="G197" s="320"/>
      <c r="H197" s="320"/>
      <c r="I197" s="321"/>
      <c r="J197" s="321"/>
      <c r="K197" s="321"/>
      <c r="L197" s="321"/>
      <c r="M197" s="320"/>
      <c r="N197" s="320"/>
    </row>
    <row r="198" spans="1:14">
      <c r="A198" s="360" t="s">
        <v>452</v>
      </c>
      <c r="B198" s="359" t="s">
        <v>497</v>
      </c>
      <c r="C198" s="358"/>
      <c r="D198" s="320"/>
      <c r="E198" s="320"/>
      <c r="F198" s="320"/>
      <c r="G198" s="320"/>
      <c r="H198" s="320"/>
      <c r="I198" s="321"/>
      <c r="J198" s="321"/>
      <c r="K198" s="321"/>
      <c r="L198" s="321"/>
      <c r="M198" s="320"/>
      <c r="N198" s="320"/>
    </row>
    <row r="199" spans="1:14" s="332" customFormat="1">
      <c r="A199" s="361"/>
      <c r="B199" s="335"/>
      <c r="C199" s="335"/>
      <c r="D199" s="333"/>
      <c r="E199" s="333"/>
      <c r="F199" s="333"/>
      <c r="G199" s="333"/>
      <c r="H199" s="333"/>
      <c r="I199" s="334"/>
      <c r="J199" s="334"/>
      <c r="K199" s="334"/>
      <c r="L199" s="334"/>
      <c r="M199" s="333"/>
      <c r="N199" s="333"/>
    </row>
    <row r="200" spans="1:14">
      <c r="A200" s="342" t="s">
        <v>467</v>
      </c>
      <c r="B200" s="357" t="s">
        <v>157</v>
      </c>
      <c r="C200" s="356"/>
      <c r="D200" s="320">
        <v>1</v>
      </c>
      <c r="E200" s="320"/>
      <c r="F200" s="320"/>
      <c r="G200" s="320"/>
      <c r="H200" s="320"/>
      <c r="I200" s="321"/>
      <c r="J200" s="321"/>
      <c r="K200" s="321"/>
      <c r="L200" s="321"/>
      <c r="M200" s="320"/>
      <c r="N200" s="320"/>
    </row>
    <row r="201" spans="1:14" ht="64.5" customHeight="1">
      <c r="A201" s="338" t="s">
        <v>466</v>
      </c>
      <c r="B201" s="341" t="s">
        <v>496</v>
      </c>
      <c r="C201" s="341"/>
      <c r="D201" s="320"/>
      <c r="E201" s="320"/>
      <c r="F201" s="320"/>
      <c r="G201" s="320"/>
      <c r="H201" s="320"/>
      <c r="I201" s="321"/>
      <c r="J201" s="321"/>
      <c r="K201" s="321"/>
      <c r="L201" s="321"/>
      <c r="M201" s="320"/>
      <c r="N201" s="320"/>
    </row>
    <row r="202" spans="1:14" ht="24">
      <c r="A202" s="338" t="s">
        <v>464</v>
      </c>
      <c r="B202" s="355" t="s">
        <v>495</v>
      </c>
      <c r="C202" s="354">
        <v>42735</v>
      </c>
      <c r="D202" s="320"/>
      <c r="E202" s="320"/>
      <c r="F202" s="320"/>
      <c r="G202" s="320"/>
      <c r="H202" s="320"/>
      <c r="I202" s="321"/>
      <c r="J202" s="321"/>
      <c r="K202" s="321"/>
      <c r="L202" s="321"/>
      <c r="M202" s="320"/>
      <c r="N202" s="320"/>
    </row>
    <row r="203" spans="1:14" ht="36">
      <c r="A203" s="338" t="s">
        <v>463</v>
      </c>
      <c r="B203" s="353">
        <v>60000000</v>
      </c>
      <c r="C203" s="352">
        <v>5052662.5</v>
      </c>
      <c r="D203" s="320"/>
      <c r="E203" s="320"/>
      <c r="F203" s="320"/>
      <c r="G203" s="320">
        <f>B203</f>
        <v>60000000</v>
      </c>
      <c r="H203" s="320">
        <f>C203</f>
        <v>5052662.5</v>
      </c>
      <c r="I203" s="321"/>
      <c r="J203" s="321"/>
      <c r="K203" s="321"/>
      <c r="L203" s="321"/>
      <c r="M203" s="320"/>
      <c r="N203" s="320"/>
    </row>
    <row r="204" spans="1:14">
      <c r="A204" s="338" t="s">
        <v>462</v>
      </c>
      <c r="B204" s="336" t="s">
        <v>461</v>
      </c>
      <c r="C204" s="336"/>
      <c r="D204" s="320"/>
      <c r="E204" s="320"/>
      <c r="F204" s="320"/>
      <c r="G204" s="320"/>
      <c r="H204" s="320"/>
      <c r="I204" s="321"/>
      <c r="J204" s="321"/>
      <c r="K204" s="321"/>
      <c r="L204" s="321"/>
      <c r="M204" s="320"/>
      <c r="N204" s="320"/>
    </row>
    <row r="205" spans="1:14" ht="48">
      <c r="A205" s="338" t="s">
        <v>460</v>
      </c>
      <c r="B205" s="351" t="s">
        <v>494</v>
      </c>
      <c r="C205" s="336" t="s">
        <v>493</v>
      </c>
      <c r="D205" s="320"/>
      <c r="E205" s="320"/>
      <c r="F205" s="320"/>
      <c r="G205" s="320"/>
      <c r="H205" s="320"/>
      <c r="I205" s="321"/>
      <c r="J205" s="321"/>
      <c r="K205" s="321"/>
      <c r="L205" s="321"/>
      <c r="M205" s="320"/>
      <c r="N205" s="320"/>
    </row>
    <row r="206" spans="1:14" ht="24">
      <c r="A206" s="338" t="s">
        <v>457</v>
      </c>
      <c r="B206" s="336"/>
      <c r="C206" s="336"/>
      <c r="D206" s="320"/>
      <c r="E206" s="320"/>
      <c r="F206" s="320"/>
      <c r="G206" s="320"/>
      <c r="H206" s="320"/>
      <c r="I206" s="321"/>
      <c r="J206" s="321"/>
      <c r="K206" s="321"/>
      <c r="L206" s="321"/>
      <c r="M206" s="320"/>
      <c r="N206" s="320"/>
    </row>
    <row r="207" spans="1:14">
      <c r="A207" s="338" t="s">
        <v>456</v>
      </c>
      <c r="B207" s="336"/>
      <c r="C207" s="336"/>
      <c r="D207" s="320"/>
      <c r="E207" s="320"/>
      <c r="F207" s="320"/>
      <c r="G207" s="320"/>
      <c r="H207" s="320"/>
      <c r="I207" s="321"/>
      <c r="J207" s="321"/>
      <c r="K207" s="321"/>
      <c r="L207" s="321"/>
      <c r="M207" s="320"/>
      <c r="N207" s="320"/>
    </row>
    <row r="208" spans="1:14" ht="24">
      <c r="A208" s="338" t="s">
        <v>455</v>
      </c>
      <c r="B208" s="336"/>
      <c r="C208" s="336"/>
      <c r="D208" s="320"/>
      <c r="E208" s="320"/>
      <c r="F208" s="320"/>
      <c r="G208" s="320"/>
      <c r="H208" s="320"/>
      <c r="I208" s="321"/>
      <c r="J208" s="321"/>
      <c r="K208" s="321"/>
      <c r="L208" s="321"/>
      <c r="M208" s="320"/>
      <c r="N208" s="320"/>
    </row>
    <row r="209" spans="1:14">
      <c r="A209" s="338" t="s">
        <v>454</v>
      </c>
      <c r="B209" s="336" t="s">
        <v>492</v>
      </c>
      <c r="C209" s="336"/>
      <c r="D209" s="320"/>
      <c r="E209" s="320"/>
      <c r="F209" s="320"/>
      <c r="G209" s="320"/>
      <c r="H209" s="320"/>
      <c r="I209" s="321"/>
      <c r="J209" s="321"/>
      <c r="K209" s="321"/>
      <c r="L209" s="321"/>
      <c r="M209" s="320"/>
      <c r="N209" s="320"/>
    </row>
    <row r="210" spans="1:14">
      <c r="A210" s="338" t="s">
        <v>453</v>
      </c>
      <c r="B210" s="336" t="s">
        <v>491</v>
      </c>
      <c r="C210" s="336"/>
      <c r="D210" s="320"/>
      <c r="E210" s="320"/>
      <c r="F210" s="320"/>
      <c r="G210" s="320"/>
      <c r="H210" s="320"/>
      <c r="I210" s="321"/>
      <c r="J210" s="321"/>
      <c r="K210" s="321"/>
      <c r="L210" s="321"/>
      <c r="M210" s="320"/>
      <c r="N210" s="320"/>
    </row>
    <row r="211" spans="1:14">
      <c r="A211" s="360" t="s">
        <v>452</v>
      </c>
      <c r="B211" s="359" t="s">
        <v>490</v>
      </c>
      <c r="C211" s="358"/>
      <c r="D211" s="320"/>
      <c r="E211" s="320"/>
      <c r="F211" s="320"/>
      <c r="G211" s="320"/>
      <c r="H211" s="320"/>
      <c r="I211" s="321"/>
      <c r="J211" s="321"/>
      <c r="K211" s="321"/>
      <c r="L211" s="321"/>
      <c r="M211" s="320"/>
      <c r="N211" s="320"/>
    </row>
    <row r="212" spans="1:14" s="332" customFormat="1">
      <c r="A212" s="325"/>
      <c r="B212" s="335"/>
      <c r="C212" s="335"/>
      <c r="D212" s="333"/>
      <c r="E212" s="333"/>
      <c r="F212" s="333"/>
      <c r="G212" s="333"/>
      <c r="H212" s="333"/>
      <c r="I212" s="333"/>
      <c r="J212" s="333"/>
      <c r="K212" s="333"/>
      <c r="L212" s="333"/>
      <c r="M212" s="333"/>
      <c r="N212" s="333"/>
    </row>
    <row r="213" spans="1:14">
      <c r="A213" s="342" t="s">
        <v>467</v>
      </c>
      <c r="B213" s="357" t="s">
        <v>148</v>
      </c>
      <c r="C213" s="356"/>
      <c r="D213" s="320">
        <v>1</v>
      </c>
      <c r="E213" s="320"/>
      <c r="F213" s="320"/>
      <c r="G213" s="320"/>
      <c r="H213" s="320"/>
      <c r="I213" s="321"/>
      <c r="J213" s="321"/>
      <c r="K213" s="321"/>
      <c r="L213" s="321"/>
      <c r="M213" s="320"/>
      <c r="N213" s="320"/>
    </row>
    <row r="214" spans="1:14" ht="228.75" customHeight="1">
      <c r="A214" s="338" t="s">
        <v>466</v>
      </c>
      <c r="B214" s="341" t="s">
        <v>489</v>
      </c>
      <c r="C214" s="341"/>
      <c r="D214" s="320"/>
      <c r="E214" s="320"/>
      <c r="F214" s="320"/>
      <c r="G214" s="320"/>
      <c r="H214" s="320"/>
      <c r="I214" s="321"/>
      <c r="J214" s="321"/>
      <c r="K214" s="321"/>
      <c r="L214" s="321"/>
      <c r="M214" s="320"/>
      <c r="N214" s="320"/>
    </row>
    <row r="215" spans="1:14" ht="24">
      <c r="A215" s="338" t="s">
        <v>464</v>
      </c>
      <c r="B215" s="355">
        <v>41179</v>
      </c>
      <c r="C215" s="354">
        <v>42551</v>
      </c>
      <c r="D215" s="320"/>
      <c r="E215" s="320"/>
      <c r="F215" s="320"/>
      <c r="G215" s="320"/>
      <c r="H215" s="320"/>
      <c r="I215" s="321"/>
      <c r="J215" s="321"/>
      <c r="K215" s="321"/>
      <c r="L215" s="321"/>
      <c r="M215" s="320"/>
      <c r="N215" s="320"/>
    </row>
    <row r="216" spans="1:14" ht="36">
      <c r="A216" s="338" t="s">
        <v>463</v>
      </c>
      <c r="B216" s="353">
        <v>35000000</v>
      </c>
      <c r="C216" s="352">
        <v>1000000</v>
      </c>
      <c r="D216" s="320"/>
      <c r="E216" s="320"/>
      <c r="F216" s="320"/>
      <c r="G216" s="320"/>
      <c r="H216" s="320"/>
      <c r="I216" s="321">
        <f>B216</f>
        <v>35000000</v>
      </c>
      <c r="J216" s="321">
        <f>C216</f>
        <v>1000000</v>
      </c>
      <c r="K216" s="321"/>
      <c r="L216" s="321"/>
      <c r="M216" s="320"/>
      <c r="N216" s="320"/>
    </row>
    <row r="217" spans="1:14">
      <c r="A217" s="338" t="s">
        <v>462</v>
      </c>
      <c r="B217" s="336" t="s">
        <v>461</v>
      </c>
      <c r="C217" s="336"/>
      <c r="D217" s="320"/>
      <c r="E217" s="320"/>
      <c r="F217" s="320"/>
      <c r="G217" s="320"/>
      <c r="H217" s="320"/>
      <c r="I217" s="321"/>
      <c r="J217" s="321"/>
      <c r="K217" s="321"/>
      <c r="L217" s="321"/>
      <c r="M217" s="320"/>
      <c r="N217" s="320"/>
    </row>
    <row r="218" spans="1:14" ht="48">
      <c r="A218" s="338" t="s">
        <v>460</v>
      </c>
      <c r="B218" s="351" t="s">
        <v>488</v>
      </c>
      <c r="C218" s="336" t="s">
        <v>487</v>
      </c>
      <c r="D218" s="320"/>
      <c r="E218" s="320"/>
      <c r="F218" s="320"/>
      <c r="G218" s="320"/>
      <c r="H218" s="320"/>
      <c r="I218" s="321"/>
      <c r="J218" s="321"/>
      <c r="K218" s="321"/>
      <c r="L218" s="321"/>
      <c r="M218" s="320"/>
      <c r="N218" s="320"/>
    </row>
    <row r="219" spans="1:14" ht="24">
      <c r="A219" s="338" t="s">
        <v>457</v>
      </c>
      <c r="B219" s="336"/>
      <c r="C219" s="336"/>
      <c r="D219" s="320"/>
      <c r="E219" s="320"/>
      <c r="F219" s="320"/>
      <c r="G219" s="320"/>
      <c r="H219" s="320"/>
      <c r="I219" s="321"/>
      <c r="J219" s="321"/>
      <c r="K219" s="321"/>
      <c r="L219" s="321"/>
      <c r="M219" s="320"/>
      <c r="N219" s="320"/>
    </row>
    <row r="220" spans="1:14">
      <c r="A220" s="338" t="s">
        <v>456</v>
      </c>
      <c r="B220" s="336"/>
      <c r="C220" s="336"/>
      <c r="D220" s="320"/>
      <c r="E220" s="320"/>
      <c r="F220" s="320"/>
      <c r="G220" s="320"/>
      <c r="H220" s="320"/>
      <c r="I220" s="321"/>
      <c r="J220" s="321"/>
      <c r="K220" s="321"/>
      <c r="L220" s="321"/>
      <c r="M220" s="320"/>
      <c r="N220" s="320"/>
    </row>
    <row r="221" spans="1:14" ht="24">
      <c r="A221" s="338" t="s">
        <v>455</v>
      </c>
      <c r="B221" s="336"/>
      <c r="C221" s="336"/>
      <c r="D221" s="320"/>
      <c r="E221" s="320"/>
      <c r="F221" s="320"/>
      <c r="G221" s="320"/>
      <c r="H221" s="320"/>
      <c r="I221" s="321"/>
      <c r="J221" s="321"/>
      <c r="K221" s="321"/>
      <c r="L221" s="321"/>
      <c r="M221" s="320"/>
      <c r="N221" s="320"/>
    </row>
    <row r="222" spans="1:14">
      <c r="A222" s="338" t="s">
        <v>454</v>
      </c>
      <c r="B222" s="336" t="s">
        <v>486</v>
      </c>
      <c r="C222" s="336"/>
      <c r="D222" s="320"/>
      <c r="E222" s="320"/>
      <c r="F222" s="320"/>
      <c r="G222" s="320"/>
      <c r="H222" s="320"/>
      <c r="I222" s="321"/>
      <c r="J222" s="321"/>
      <c r="K222" s="321"/>
      <c r="L222" s="321"/>
      <c r="M222" s="320"/>
      <c r="N222" s="320"/>
    </row>
    <row r="223" spans="1:14" ht="17.25" customHeight="1">
      <c r="A223" s="338" t="s">
        <v>453</v>
      </c>
      <c r="B223" s="336" t="s">
        <v>485</v>
      </c>
      <c r="C223" s="336"/>
      <c r="D223" s="320"/>
      <c r="E223" s="320"/>
      <c r="F223" s="320"/>
      <c r="G223" s="320"/>
      <c r="H223" s="320"/>
      <c r="I223" s="321"/>
      <c r="J223" s="321"/>
      <c r="K223" s="321"/>
      <c r="L223" s="321"/>
      <c r="M223" s="320"/>
      <c r="N223" s="320"/>
    </row>
    <row r="224" spans="1:14" ht="27" customHeight="1">
      <c r="A224" s="360" t="s">
        <v>452</v>
      </c>
      <c r="B224" s="359" t="s">
        <v>484</v>
      </c>
      <c r="C224" s="358"/>
      <c r="D224" s="320"/>
      <c r="E224" s="320"/>
      <c r="F224" s="320"/>
      <c r="G224" s="320"/>
      <c r="H224" s="320"/>
      <c r="I224" s="321"/>
      <c r="J224" s="321"/>
      <c r="K224" s="321"/>
      <c r="L224" s="321"/>
      <c r="M224" s="320"/>
      <c r="N224" s="320"/>
    </row>
    <row r="225" spans="1:14" s="332" customFormat="1">
      <c r="A225" s="325"/>
      <c r="B225" s="335"/>
      <c r="C225" s="335"/>
      <c r="D225" s="333"/>
      <c r="E225" s="333"/>
      <c r="F225" s="333"/>
      <c r="G225" s="333"/>
      <c r="H225" s="333"/>
      <c r="I225" s="334"/>
      <c r="J225" s="334"/>
      <c r="K225" s="334"/>
      <c r="L225" s="334"/>
      <c r="M225" s="333"/>
      <c r="N225" s="333"/>
    </row>
    <row r="226" spans="1:14">
      <c r="A226" s="342" t="s">
        <v>467</v>
      </c>
      <c r="B226" s="357" t="s">
        <v>150</v>
      </c>
      <c r="C226" s="356"/>
      <c r="D226" s="320">
        <v>1</v>
      </c>
      <c r="E226" s="320"/>
      <c r="F226" s="320"/>
      <c r="G226" s="320"/>
      <c r="H226" s="320"/>
      <c r="I226" s="321"/>
      <c r="J226" s="321"/>
      <c r="K226" s="321"/>
      <c r="L226" s="321"/>
      <c r="M226" s="320"/>
      <c r="N226" s="320"/>
    </row>
    <row r="227" spans="1:14" ht="103.5" customHeight="1">
      <c r="A227" s="338" t="s">
        <v>466</v>
      </c>
      <c r="B227" s="341" t="s">
        <v>483</v>
      </c>
      <c r="C227" s="341"/>
      <c r="D227" s="320"/>
      <c r="E227" s="320"/>
      <c r="F227" s="320"/>
      <c r="G227" s="320"/>
      <c r="H227" s="320"/>
      <c r="I227" s="321"/>
      <c r="J227" s="321"/>
      <c r="K227" s="321"/>
      <c r="L227" s="321"/>
      <c r="M227" s="320"/>
      <c r="N227" s="320"/>
    </row>
    <row r="228" spans="1:14" ht="24">
      <c r="A228" s="338" t="s">
        <v>464</v>
      </c>
      <c r="B228" s="355">
        <v>41179</v>
      </c>
      <c r="C228" s="354">
        <v>43099</v>
      </c>
      <c r="D228" s="320"/>
      <c r="E228" s="320"/>
      <c r="F228" s="320"/>
      <c r="G228" s="320"/>
      <c r="H228" s="320"/>
      <c r="I228" s="321"/>
      <c r="J228" s="321"/>
      <c r="K228" s="321"/>
      <c r="L228" s="321"/>
      <c r="M228" s="320"/>
      <c r="N228" s="320"/>
    </row>
    <row r="229" spans="1:14" ht="36">
      <c r="A229" s="338" t="s">
        <v>463</v>
      </c>
      <c r="B229" s="353">
        <v>90000000</v>
      </c>
      <c r="C229" s="352">
        <v>200000</v>
      </c>
      <c r="D229" s="320"/>
      <c r="E229" s="320"/>
      <c r="F229" s="320"/>
      <c r="G229" s="320"/>
      <c r="H229" s="320"/>
      <c r="I229" s="321">
        <f>B229</f>
        <v>90000000</v>
      </c>
      <c r="J229" s="321">
        <f>C229</f>
        <v>200000</v>
      </c>
      <c r="K229" s="321"/>
      <c r="L229" s="321"/>
      <c r="M229" s="320"/>
      <c r="N229" s="320"/>
    </row>
    <row r="230" spans="1:14">
      <c r="A230" s="338" t="s">
        <v>462</v>
      </c>
      <c r="B230" s="336" t="s">
        <v>482</v>
      </c>
      <c r="C230" s="336"/>
      <c r="D230" s="320"/>
      <c r="E230" s="320"/>
      <c r="F230" s="320"/>
      <c r="G230" s="320"/>
      <c r="H230" s="320"/>
      <c r="I230" s="321"/>
      <c r="J230" s="321"/>
      <c r="K230" s="321"/>
      <c r="L230" s="321"/>
      <c r="M230" s="320"/>
      <c r="N230" s="320"/>
    </row>
    <row r="231" spans="1:14" ht="36">
      <c r="A231" s="338" t="s">
        <v>460</v>
      </c>
      <c r="B231" s="351" t="s">
        <v>481</v>
      </c>
      <c r="C231" s="336" t="s">
        <v>480</v>
      </c>
      <c r="D231" s="320"/>
      <c r="E231" s="320"/>
      <c r="F231" s="320"/>
      <c r="G231" s="320"/>
      <c r="H231" s="320"/>
      <c r="I231" s="321"/>
      <c r="J231" s="321"/>
      <c r="K231" s="321"/>
      <c r="L231" s="321"/>
      <c r="M231" s="320"/>
      <c r="N231" s="320"/>
    </row>
    <row r="232" spans="1:14" ht="24">
      <c r="A232" s="338" t="s">
        <v>457</v>
      </c>
      <c r="B232" s="336"/>
      <c r="C232" s="336"/>
      <c r="D232" s="320"/>
      <c r="E232" s="320"/>
      <c r="F232" s="320"/>
      <c r="G232" s="320"/>
      <c r="H232" s="320"/>
      <c r="I232" s="321"/>
      <c r="J232" s="321"/>
      <c r="K232" s="321"/>
      <c r="L232" s="321"/>
      <c r="M232" s="320"/>
      <c r="N232" s="320"/>
    </row>
    <row r="233" spans="1:14">
      <c r="A233" s="338" t="s">
        <v>456</v>
      </c>
      <c r="B233" s="336"/>
      <c r="C233" s="336"/>
      <c r="D233" s="320"/>
      <c r="E233" s="320"/>
      <c r="F233" s="320"/>
      <c r="G233" s="320"/>
      <c r="H233" s="320"/>
      <c r="I233" s="321"/>
      <c r="J233" s="321"/>
      <c r="K233" s="321"/>
      <c r="L233" s="321"/>
      <c r="M233" s="320"/>
      <c r="N233" s="320"/>
    </row>
    <row r="234" spans="1:14" ht="24">
      <c r="A234" s="338" t="s">
        <v>455</v>
      </c>
      <c r="B234" s="336"/>
      <c r="C234" s="336"/>
      <c r="D234" s="320"/>
      <c r="E234" s="320"/>
      <c r="F234" s="320"/>
      <c r="G234" s="320"/>
      <c r="H234" s="320"/>
      <c r="I234" s="321"/>
      <c r="J234" s="321"/>
      <c r="K234" s="321"/>
      <c r="L234" s="321"/>
      <c r="M234" s="320"/>
      <c r="N234" s="320"/>
    </row>
    <row r="235" spans="1:14">
      <c r="A235" s="338" t="s">
        <v>454</v>
      </c>
      <c r="B235" s="336" t="s">
        <v>479</v>
      </c>
      <c r="C235" s="336"/>
      <c r="D235" s="320"/>
      <c r="E235" s="320"/>
      <c r="F235" s="320"/>
      <c r="G235" s="320"/>
      <c r="H235" s="320"/>
      <c r="I235" s="321"/>
      <c r="J235" s="321"/>
      <c r="K235" s="321"/>
      <c r="L235" s="321"/>
      <c r="M235" s="320"/>
      <c r="N235" s="320"/>
    </row>
    <row r="236" spans="1:14" ht="33" customHeight="1">
      <c r="A236" s="338" t="s">
        <v>453</v>
      </c>
      <c r="B236" s="336" t="s">
        <v>478</v>
      </c>
      <c r="C236" s="336"/>
      <c r="D236" s="320"/>
      <c r="E236" s="320"/>
      <c r="F236" s="320"/>
      <c r="G236" s="320"/>
      <c r="H236" s="320"/>
      <c r="I236" s="321"/>
      <c r="J236" s="321"/>
      <c r="K236" s="321"/>
      <c r="L236" s="321"/>
      <c r="M236" s="320"/>
      <c r="N236" s="320"/>
    </row>
    <row r="237" spans="1:14">
      <c r="A237" s="338" t="s">
        <v>452</v>
      </c>
      <c r="B237" s="350" t="s">
        <v>477</v>
      </c>
      <c r="C237" s="341"/>
      <c r="D237" s="320"/>
      <c r="E237" s="320"/>
      <c r="F237" s="320"/>
      <c r="G237" s="320"/>
      <c r="H237" s="320"/>
      <c r="I237" s="321"/>
      <c r="J237" s="321"/>
      <c r="K237" s="321"/>
      <c r="L237" s="321"/>
      <c r="M237" s="320"/>
      <c r="N237" s="320"/>
    </row>
    <row r="238" spans="1:14" s="345" customFormat="1">
      <c r="A238" s="348"/>
      <c r="B238" s="349"/>
      <c r="C238" s="348"/>
      <c r="D238" s="346"/>
      <c r="E238" s="346"/>
      <c r="F238" s="346"/>
      <c r="G238" s="346"/>
      <c r="H238" s="346"/>
      <c r="I238" s="347"/>
      <c r="J238" s="347"/>
      <c r="K238" s="347"/>
      <c r="L238" s="347"/>
      <c r="M238" s="346"/>
      <c r="N238" s="346"/>
    </row>
    <row r="239" spans="1:14" ht="24">
      <c r="A239" s="342" t="s">
        <v>467</v>
      </c>
      <c r="B239" s="336" t="s">
        <v>344</v>
      </c>
      <c r="C239" s="336"/>
      <c r="D239" s="320"/>
      <c r="E239" s="320"/>
      <c r="F239" s="320"/>
      <c r="G239" s="320"/>
      <c r="H239" s="320"/>
      <c r="I239" s="321"/>
      <c r="J239" s="321"/>
      <c r="K239" s="321"/>
      <c r="L239" s="321"/>
      <c r="M239" s="320"/>
      <c r="N239" s="320"/>
    </row>
    <row r="240" spans="1:14" ht="136.5" customHeight="1">
      <c r="A240" s="338" t="s">
        <v>466</v>
      </c>
      <c r="B240" s="341" t="s">
        <v>476</v>
      </c>
      <c r="C240" s="341"/>
      <c r="D240" s="320">
        <v>1</v>
      </c>
      <c r="E240" s="320"/>
      <c r="F240" s="320"/>
      <c r="G240" s="320"/>
      <c r="H240" s="320"/>
      <c r="I240" s="321"/>
      <c r="J240" s="321"/>
      <c r="K240" s="321"/>
      <c r="L240" s="321"/>
      <c r="M240" s="320"/>
      <c r="N240" s="320"/>
    </row>
    <row r="241" spans="1:14" ht="24">
      <c r="A241" s="338" t="s">
        <v>464</v>
      </c>
      <c r="B241" s="340">
        <v>41415</v>
      </c>
      <c r="C241" s="340">
        <v>43251</v>
      </c>
      <c r="D241" s="320"/>
      <c r="E241" s="320"/>
      <c r="F241" s="320"/>
      <c r="G241" s="320"/>
      <c r="H241" s="320"/>
      <c r="I241" s="321"/>
      <c r="J241" s="321"/>
      <c r="K241" s="321"/>
      <c r="L241" s="321"/>
      <c r="M241" s="320"/>
      <c r="N241" s="320"/>
    </row>
    <row r="242" spans="1:14" ht="36">
      <c r="A242" s="338" t="s">
        <v>463</v>
      </c>
      <c r="B242" s="339">
        <v>20000000</v>
      </c>
      <c r="C242" s="339">
        <v>0</v>
      </c>
      <c r="D242" s="320"/>
      <c r="E242" s="320"/>
      <c r="F242" s="320"/>
      <c r="G242" s="320"/>
      <c r="H242" s="320"/>
      <c r="I242" s="321"/>
      <c r="J242" s="321"/>
      <c r="K242" s="321">
        <f>B242</f>
        <v>20000000</v>
      </c>
      <c r="L242" s="321">
        <f>C242</f>
        <v>0</v>
      </c>
      <c r="M242" s="320"/>
      <c r="N242" s="320"/>
    </row>
    <row r="243" spans="1:14">
      <c r="A243" s="338" t="s">
        <v>462</v>
      </c>
      <c r="B243" s="336" t="s">
        <v>461</v>
      </c>
      <c r="C243" s="336"/>
      <c r="D243" s="320"/>
      <c r="E243" s="320"/>
      <c r="F243" s="320"/>
      <c r="G243" s="320"/>
      <c r="H243" s="320"/>
      <c r="I243" s="321"/>
      <c r="J243" s="321"/>
      <c r="K243" s="321"/>
      <c r="L243" s="321"/>
      <c r="M243" s="320"/>
      <c r="N243" s="320"/>
    </row>
    <row r="244" spans="1:14" ht="36">
      <c r="A244" s="338" t="s">
        <v>460</v>
      </c>
      <c r="B244" s="336" t="s">
        <v>475</v>
      </c>
      <c r="C244" s="336" t="s">
        <v>474</v>
      </c>
      <c r="D244" s="320"/>
      <c r="E244" s="320"/>
      <c r="F244" s="320"/>
      <c r="G244" s="320"/>
      <c r="H244" s="320"/>
      <c r="I244" s="321"/>
      <c r="J244" s="321"/>
      <c r="K244" s="321"/>
      <c r="L244" s="321"/>
      <c r="M244" s="320"/>
      <c r="N244" s="320"/>
    </row>
    <row r="245" spans="1:14" ht="24">
      <c r="A245" s="338" t="s">
        <v>457</v>
      </c>
      <c r="B245" s="336"/>
      <c r="C245" s="336"/>
      <c r="D245" s="320"/>
      <c r="E245" s="320"/>
      <c r="F245" s="320"/>
      <c r="G245" s="320"/>
      <c r="H245" s="320"/>
      <c r="I245" s="321"/>
      <c r="J245" s="321"/>
      <c r="K245" s="321"/>
      <c r="L245" s="321"/>
      <c r="M245" s="320"/>
      <c r="N245" s="320"/>
    </row>
    <row r="246" spans="1:14">
      <c r="A246" s="338" t="s">
        <v>456</v>
      </c>
      <c r="B246" s="336"/>
      <c r="C246" s="336"/>
      <c r="D246" s="320"/>
      <c r="E246" s="320"/>
      <c r="F246" s="320"/>
      <c r="G246" s="320"/>
      <c r="H246" s="320"/>
      <c r="I246" s="321"/>
      <c r="J246" s="321"/>
      <c r="K246" s="321"/>
      <c r="L246" s="321"/>
      <c r="M246" s="320"/>
      <c r="N246" s="320"/>
    </row>
    <row r="247" spans="1:14" ht="24">
      <c r="A247" s="338" t="s">
        <v>455</v>
      </c>
      <c r="B247" s="336"/>
      <c r="C247" s="336"/>
      <c r="D247" s="320"/>
      <c r="E247" s="320"/>
      <c r="F247" s="320"/>
      <c r="G247" s="320"/>
      <c r="H247" s="320"/>
      <c r="I247" s="321"/>
      <c r="J247" s="321"/>
      <c r="K247" s="321"/>
      <c r="L247" s="321"/>
      <c r="M247" s="320"/>
      <c r="N247" s="320"/>
    </row>
    <row r="248" spans="1:14">
      <c r="A248" s="338" t="s">
        <v>454</v>
      </c>
      <c r="B248" s="343" t="s">
        <v>473</v>
      </c>
      <c r="C248" s="336"/>
      <c r="D248" s="320"/>
      <c r="E248" s="320"/>
      <c r="F248" s="320"/>
      <c r="G248" s="320"/>
      <c r="H248" s="320"/>
      <c r="I248" s="321"/>
      <c r="J248" s="321"/>
      <c r="K248" s="321"/>
      <c r="L248" s="321"/>
      <c r="M248" s="320"/>
      <c r="N248" s="320"/>
    </row>
    <row r="249" spans="1:14">
      <c r="A249" s="338" t="s">
        <v>453</v>
      </c>
      <c r="B249" s="343" t="s">
        <v>472</v>
      </c>
      <c r="C249" s="336"/>
      <c r="D249" s="320"/>
      <c r="E249" s="320"/>
      <c r="F249" s="320"/>
      <c r="G249" s="320"/>
      <c r="H249" s="320"/>
      <c r="I249" s="321"/>
      <c r="J249" s="321"/>
      <c r="K249" s="321"/>
      <c r="L249" s="321"/>
      <c r="M249" s="320"/>
      <c r="N249" s="320"/>
    </row>
    <row r="250" spans="1:14">
      <c r="A250" s="338" t="s">
        <v>452</v>
      </c>
      <c r="B250" s="344"/>
      <c r="D250" s="320"/>
      <c r="E250" s="320"/>
      <c r="F250" s="320"/>
      <c r="G250" s="320"/>
      <c r="H250" s="320"/>
      <c r="I250" s="321"/>
      <c r="J250" s="321"/>
      <c r="K250" s="321"/>
      <c r="L250" s="321"/>
      <c r="M250" s="320"/>
      <c r="N250" s="320"/>
    </row>
    <row r="251" spans="1:14" s="322" customFormat="1">
      <c r="A251" s="325"/>
      <c r="B251" s="326"/>
      <c r="C251" s="325"/>
      <c r="D251" s="323"/>
      <c r="E251" s="323"/>
      <c r="F251" s="323"/>
      <c r="G251" s="323"/>
      <c r="H251" s="323"/>
      <c r="I251" s="324"/>
      <c r="J251" s="324"/>
      <c r="K251" s="324"/>
      <c r="L251" s="324"/>
      <c r="M251" s="323"/>
      <c r="N251" s="323"/>
    </row>
    <row r="252" spans="1:14">
      <c r="A252" s="342" t="s">
        <v>467</v>
      </c>
      <c r="B252" s="343" t="s">
        <v>347</v>
      </c>
      <c r="C252" s="336"/>
      <c r="D252" s="320">
        <v>1</v>
      </c>
      <c r="E252" s="320"/>
      <c r="F252" s="320"/>
      <c r="G252" s="320"/>
      <c r="H252" s="320"/>
      <c r="I252" s="321"/>
      <c r="J252" s="321"/>
      <c r="K252" s="321"/>
      <c r="L252" s="321"/>
      <c r="M252" s="320"/>
      <c r="N252" s="320"/>
    </row>
    <row r="253" spans="1:14" ht="98.25" customHeight="1">
      <c r="A253" s="338" t="s">
        <v>466</v>
      </c>
      <c r="B253" s="341" t="s">
        <v>471</v>
      </c>
      <c r="C253" s="341"/>
      <c r="D253" s="320"/>
      <c r="E253" s="320"/>
      <c r="F253" s="320"/>
      <c r="G253" s="320"/>
      <c r="H253" s="320"/>
      <c r="I253" s="321"/>
      <c r="J253" s="321"/>
      <c r="K253" s="321"/>
      <c r="L253" s="321"/>
      <c r="M253" s="320"/>
      <c r="N253" s="320"/>
    </row>
    <row r="254" spans="1:14" ht="24">
      <c r="A254" s="338" t="s">
        <v>464</v>
      </c>
      <c r="B254" s="340">
        <v>41415</v>
      </c>
      <c r="C254" s="340">
        <v>43465</v>
      </c>
      <c r="D254" s="320"/>
      <c r="E254" s="320"/>
      <c r="F254" s="320"/>
      <c r="G254" s="320"/>
      <c r="H254" s="320"/>
      <c r="I254" s="321"/>
      <c r="J254" s="321"/>
      <c r="K254" s="321"/>
      <c r="L254" s="321"/>
      <c r="M254" s="320"/>
      <c r="N254" s="320"/>
    </row>
    <row r="255" spans="1:14" ht="36">
      <c r="A255" s="338" t="s">
        <v>463</v>
      </c>
      <c r="B255" s="339">
        <v>90000000</v>
      </c>
      <c r="C255" s="339">
        <v>0</v>
      </c>
      <c r="D255" s="320"/>
      <c r="E255" s="320"/>
      <c r="F255" s="320"/>
      <c r="G255" s="320"/>
      <c r="H255" s="320"/>
      <c r="I255" s="321"/>
      <c r="J255" s="321"/>
      <c r="K255" s="321">
        <f>B255</f>
        <v>90000000</v>
      </c>
      <c r="L255" s="321">
        <f>C255</f>
        <v>0</v>
      </c>
      <c r="M255" s="320"/>
      <c r="N255" s="320"/>
    </row>
    <row r="256" spans="1:14">
      <c r="A256" s="338" t="s">
        <v>462</v>
      </c>
      <c r="B256" s="336" t="s">
        <v>461</v>
      </c>
      <c r="C256" s="336"/>
      <c r="D256" s="320"/>
      <c r="E256" s="320"/>
      <c r="F256" s="320"/>
      <c r="G256" s="320"/>
      <c r="H256" s="320"/>
      <c r="I256" s="321"/>
      <c r="J256" s="321"/>
      <c r="K256" s="321"/>
      <c r="L256" s="321"/>
      <c r="M256" s="320"/>
      <c r="N256" s="320"/>
    </row>
    <row r="257" spans="1:14" ht="36">
      <c r="A257" s="338" t="s">
        <v>460</v>
      </c>
      <c r="B257" s="336" t="s">
        <v>470</v>
      </c>
      <c r="C257" s="336" t="s">
        <v>469</v>
      </c>
      <c r="D257" s="320"/>
      <c r="E257" s="320"/>
      <c r="F257" s="320"/>
      <c r="G257" s="320"/>
      <c r="H257" s="320"/>
      <c r="I257" s="321"/>
      <c r="J257" s="321"/>
      <c r="K257" s="321"/>
      <c r="L257" s="321"/>
      <c r="M257" s="320"/>
      <c r="N257" s="320"/>
    </row>
    <row r="258" spans="1:14" ht="24">
      <c r="A258" s="338" t="s">
        <v>457</v>
      </c>
      <c r="B258" s="336"/>
      <c r="C258" s="336"/>
      <c r="D258" s="320"/>
      <c r="E258" s="320"/>
      <c r="F258" s="320"/>
      <c r="G258" s="320"/>
      <c r="H258" s="320"/>
      <c r="I258" s="321"/>
      <c r="J258" s="321"/>
      <c r="K258" s="321"/>
      <c r="L258" s="321"/>
      <c r="M258" s="320"/>
      <c r="N258" s="320"/>
    </row>
    <row r="259" spans="1:14">
      <c r="A259" s="338" t="s">
        <v>456</v>
      </c>
      <c r="B259" s="336"/>
      <c r="C259" s="336"/>
      <c r="D259" s="320"/>
      <c r="E259" s="320"/>
      <c r="F259" s="320"/>
      <c r="G259" s="320"/>
      <c r="H259" s="320"/>
      <c r="I259" s="321"/>
      <c r="J259" s="321"/>
      <c r="K259" s="321"/>
      <c r="L259" s="321"/>
      <c r="M259" s="320"/>
      <c r="N259" s="320"/>
    </row>
    <row r="260" spans="1:14" ht="24">
      <c r="A260" s="338" t="s">
        <v>455</v>
      </c>
      <c r="B260" s="336"/>
      <c r="C260" s="336"/>
      <c r="D260" s="320"/>
      <c r="E260" s="320"/>
      <c r="F260" s="320"/>
      <c r="G260" s="320"/>
      <c r="H260" s="320"/>
      <c r="I260" s="321"/>
      <c r="J260" s="321"/>
      <c r="K260" s="321"/>
      <c r="L260" s="321"/>
      <c r="M260" s="320"/>
      <c r="N260" s="320"/>
    </row>
    <row r="261" spans="1:14">
      <c r="A261" s="338" t="s">
        <v>454</v>
      </c>
      <c r="B261" s="336"/>
      <c r="C261" s="336"/>
      <c r="D261" s="320"/>
      <c r="E261" s="320"/>
      <c r="F261" s="320"/>
      <c r="G261" s="320"/>
      <c r="H261" s="320"/>
      <c r="I261" s="321"/>
      <c r="J261" s="321"/>
      <c r="K261" s="321"/>
      <c r="L261" s="321"/>
      <c r="M261" s="320"/>
      <c r="N261" s="320"/>
    </row>
    <row r="262" spans="1:14">
      <c r="A262" s="338" t="s">
        <v>453</v>
      </c>
      <c r="B262" s="336"/>
      <c r="C262" s="336"/>
      <c r="D262" s="320"/>
      <c r="E262" s="320"/>
      <c r="F262" s="320"/>
      <c r="G262" s="320"/>
      <c r="H262" s="320"/>
      <c r="I262" s="321"/>
      <c r="J262" s="321"/>
      <c r="K262" s="321"/>
      <c r="L262" s="321"/>
      <c r="M262" s="320"/>
      <c r="N262" s="320"/>
    </row>
    <row r="263" spans="1:14" ht="24">
      <c r="A263" s="338" t="s">
        <v>452</v>
      </c>
      <c r="B263" s="337" t="s">
        <v>468</v>
      </c>
      <c r="C263" s="336"/>
      <c r="D263" s="320"/>
      <c r="E263" s="320"/>
      <c r="F263" s="320"/>
      <c r="G263" s="320"/>
      <c r="H263" s="320"/>
      <c r="I263" s="321"/>
      <c r="J263" s="321"/>
      <c r="K263" s="321"/>
      <c r="L263" s="321"/>
      <c r="M263" s="320"/>
      <c r="N263" s="320"/>
    </row>
    <row r="264" spans="1:14" s="322" customFormat="1">
      <c r="A264" s="325"/>
      <c r="B264" s="326"/>
      <c r="C264" s="325"/>
      <c r="D264" s="323"/>
      <c r="E264" s="323"/>
      <c r="F264" s="323"/>
      <c r="G264" s="323"/>
      <c r="H264" s="323"/>
      <c r="I264" s="324"/>
      <c r="J264" s="324"/>
      <c r="K264" s="324"/>
      <c r="L264" s="324"/>
      <c r="M264" s="323"/>
      <c r="N264" s="323"/>
    </row>
    <row r="265" spans="1:14" ht="25.5" customHeight="1">
      <c r="A265" s="342" t="s">
        <v>467</v>
      </c>
      <c r="B265" s="341" t="s">
        <v>351</v>
      </c>
      <c r="C265" s="341"/>
      <c r="D265" s="320">
        <v>1</v>
      </c>
      <c r="E265" s="320"/>
      <c r="F265" s="320"/>
      <c r="G265" s="320"/>
      <c r="H265" s="320"/>
      <c r="I265" s="321"/>
      <c r="J265" s="321"/>
      <c r="K265" s="321"/>
      <c r="L265" s="321"/>
      <c r="M265" s="320"/>
      <c r="N265" s="320"/>
    </row>
    <row r="266" spans="1:14" ht="101.25" customHeight="1">
      <c r="A266" s="338" t="s">
        <v>466</v>
      </c>
      <c r="B266" s="341" t="s">
        <v>465</v>
      </c>
      <c r="C266" s="341"/>
      <c r="D266" s="320"/>
      <c r="E266" s="320"/>
      <c r="F266" s="320"/>
      <c r="G266" s="320"/>
      <c r="H266" s="320"/>
      <c r="I266" s="321"/>
      <c r="J266" s="321"/>
      <c r="K266" s="321"/>
      <c r="L266" s="321"/>
      <c r="M266" s="320"/>
      <c r="N266" s="320"/>
    </row>
    <row r="267" spans="1:14" ht="24">
      <c r="A267" s="338" t="s">
        <v>464</v>
      </c>
      <c r="B267" s="340">
        <v>41443</v>
      </c>
      <c r="C267" s="340">
        <v>41820</v>
      </c>
      <c r="D267" s="320"/>
      <c r="E267" s="320"/>
      <c r="F267" s="320"/>
      <c r="G267" s="320"/>
      <c r="H267" s="320"/>
      <c r="I267" s="321"/>
      <c r="J267" s="321"/>
      <c r="K267" s="321"/>
      <c r="L267" s="321"/>
      <c r="M267" s="320"/>
      <c r="N267" s="320"/>
    </row>
    <row r="268" spans="1:14" ht="36">
      <c r="A268" s="338" t="s">
        <v>463</v>
      </c>
      <c r="B268" s="339">
        <v>20000000</v>
      </c>
      <c r="C268" s="339">
        <v>0</v>
      </c>
      <c r="D268" s="320"/>
      <c r="E268" s="320"/>
      <c r="F268" s="320"/>
      <c r="G268" s="320"/>
      <c r="H268" s="320"/>
      <c r="I268" s="321"/>
      <c r="J268" s="321"/>
      <c r="K268" s="321">
        <f>B268</f>
        <v>20000000</v>
      </c>
      <c r="L268" s="321">
        <f>C268</f>
        <v>0</v>
      </c>
      <c r="M268" s="320"/>
      <c r="N268" s="320"/>
    </row>
    <row r="269" spans="1:14">
      <c r="A269" s="338" t="s">
        <v>462</v>
      </c>
      <c r="B269" s="336" t="s">
        <v>461</v>
      </c>
      <c r="C269" s="336"/>
      <c r="D269" s="320"/>
      <c r="E269" s="320"/>
      <c r="F269" s="320"/>
      <c r="G269" s="320"/>
      <c r="H269" s="320"/>
      <c r="I269" s="321"/>
      <c r="J269" s="321"/>
      <c r="K269" s="321"/>
      <c r="L269" s="321"/>
      <c r="M269" s="320"/>
      <c r="N269" s="320"/>
    </row>
    <row r="270" spans="1:14" ht="36">
      <c r="A270" s="338" t="s">
        <v>460</v>
      </c>
      <c r="B270" s="336" t="s">
        <v>459</v>
      </c>
      <c r="C270" s="336" t="s">
        <v>458</v>
      </c>
      <c r="D270" s="320"/>
      <c r="E270" s="320"/>
      <c r="F270" s="320"/>
      <c r="G270" s="320"/>
      <c r="H270" s="320"/>
      <c r="I270" s="321"/>
      <c r="J270" s="321"/>
      <c r="K270" s="321"/>
      <c r="L270" s="321"/>
      <c r="M270" s="320"/>
      <c r="N270" s="320"/>
    </row>
    <row r="271" spans="1:14" ht="24">
      <c r="A271" s="338" t="s">
        <v>457</v>
      </c>
      <c r="B271" s="336"/>
      <c r="C271" s="336"/>
      <c r="D271" s="320"/>
      <c r="E271" s="320"/>
      <c r="F271" s="320"/>
      <c r="G271" s="320"/>
      <c r="H271" s="320"/>
      <c r="I271" s="321"/>
      <c r="J271" s="321"/>
      <c r="K271" s="321"/>
      <c r="L271" s="321"/>
      <c r="M271" s="320"/>
      <c r="N271" s="320"/>
    </row>
    <row r="272" spans="1:14">
      <c r="A272" s="338" t="s">
        <v>456</v>
      </c>
      <c r="B272" s="336"/>
      <c r="C272" s="336"/>
      <c r="D272" s="320"/>
      <c r="E272" s="320"/>
      <c r="F272" s="320"/>
      <c r="G272" s="320"/>
      <c r="H272" s="320"/>
      <c r="I272" s="321"/>
      <c r="J272" s="321"/>
      <c r="K272" s="321"/>
      <c r="L272" s="321"/>
      <c r="M272" s="320"/>
      <c r="N272" s="320"/>
    </row>
    <row r="273" spans="1:14" ht="24">
      <c r="A273" s="338" t="s">
        <v>455</v>
      </c>
      <c r="B273" s="336"/>
      <c r="C273" s="336"/>
      <c r="D273" s="320"/>
      <c r="E273" s="320"/>
      <c r="F273" s="320"/>
      <c r="G273" s="320"/>
      <c r="H273" s="320"/>
      <c r="I273" s="321"/>
      <c r="J273" s="321"/>
      <c r="K273" s="321"/>
      <c r="L273" s="321"/>
      <c r="M273" s="320"/>
      <c r="N273" s="320"/>
    </row>
    <row r="274" spans="1:14">
      <c r="A274" s="338" t="s">
        <v>454</v>
      </c>
      <c r="B274" s="336"/>
      <c r="C274" s="336"/>
      <c r="D274" s="320"/>
      <c r="E274" s="320"/>
      <c r="F274" s="320"/>
      <c r="G274" s="320"/>
      <c r="H274" s="320"/>
      <c r="I274" s="321"/>
      <c r="J274" s="321"/>
      <c r="K274" s="321"/>
      <c r="L274" s="321"/>
      <c r="M274" s="320"/>
      <c r="N274" s="320"/>
    </row>
    <row r="275" spans="1:14">
      <c r="A275" s="338" t="s">
        <v>453</v>
      </c>
      <c r="B275" s="336"/>
      <c r="C275" s="336"/>
      <c r="D275" s="320"/>
      <c r="E275" s="320"/>
      <c r="F275" s="320"/>
      <c r="G275" s="320"/>
      <c r="H275" s="320"/>
      <c r="I275" s="321"/>
      <c r="J275" s="321"/>
      <c r="K275" s="321"/>
      <c r="L275" s="321"/>
      <c r="M275" s="320"/>
      <c r="N275" s="320"/>
    </row>
    <row r="276" spans="1:14" ht="24">
      <c r="A276" s="338" t="s">
        <v>452</v>
      </c>
      <c r="B276" s="337" t="s">
        <v>451</v>
      </c>
      <c r="C276" s="336"/>
      <c r="D276" s="320"/>
      <c r="E276" s="320"/>
      <c r="F276" s="320"/>
      <c r="G276" s="320"/>
      <c r="H276" s="320"/>
      <c r="I276" s="321"/>
      <c r="J276" s="321"/>
      <c r="K276" s="321"/>
      <c r="L276" s="321"/>
      <c r="M276" s="320"/>
      <c r="N276" s="320"/>
    </row>
    <row r="277" spans="1:14" s="322" customFormat="1">
      <c r="A277" s="325"/>
      <c r="B277" s="326"/>
      <c r="C277" s="325"/>
      <c r="D277" s="323"/>
      <c r="E277" s="323"/>
      <c r="F277" s="323"/>
      <c r="G277" s="323"/>
      <c r="H277" s="323"/>
      <c r="I277" s="324"/>
      <c r="J277" s="324"/>
      <c r="K277" s="324"/>
      <c r="L277" s="324"/>
      <c r="M277" s="323"/>
      <c r="N277" s="323"/>
    </row>
    <row r="278" spans="1:14" s="327" customFormat="1">
      <c r="A278" s="331"/>
      <c r="B278" s="330"/>
      <c r="C278" s="330"/>
      <c r="D278" s="328"/>
      <c r="E278" s="328"/>
      <c r="F278" s="328"/>
      <c r="G278" s="328"/>
      <c r="H278" s="328"/>
      <c r="I278" s="329"/>
      <c r="J278" s="329"/>
      <c r="K278" s="329"/>
      <c r="L278" s="329"/>
      <c r="M278" s="328"/>
      <c r="N278" s="328"/>
    </row>
    <row r="279" spans="1:14" s="327" customFormat="1">
      <c r="A279" s="331"/>
      <c r="B279" s="330"/>
      <c r="C279" s="330"/>
      <c r="D279" s="328"/>
      <c r="E279" s="328"/>
      <c r="F279" s="328"/>
      <c r="G279" s="328"/>
      <c r="H279" s="328"/>
      <c r="I279" s="329"/>
      <c r="J279" s="329"/>
      <c r="K279" s="329"/>
      <c r="L279" s="329"/>
      <c r="M279" s="328"/>
      <c r="N279" s="328"/>
    </row>
    <row r="280" spans="1:14" s="327" customFormat="1">
      <c r="A280" s="331"/>
      <c r="B280" s="330"/>
      <c r="C280" s="330"/>
      <c r="D280" s="328"/>
      <c r="E280" s="328"/>
      <c r="F280" s="328"/>
      <c r="G280" s="328"/>
      <c r="H280" s="328"/>
      <c r="I280" s="329"/>
      <c r="J280" s="329"/>
      <c r="K280" s="329"/>
      <c r="L280" s="329"/>
      <c r="M280" s="328"/>
      <c r="N280" s="328"/>
    </row>
    <row r="281" spans="1:14" s="327" customFormat="1">
      <c r="A281" s="331"/>
      <c r="B281" s="330"/>
      <c r="C281" s="330"/>
      <c r="D281" s="328"/>
      <c r="E281" s="328"/>
      <c r="F281" s="328"/>
      <c r="G281" s="328"/>
      <c r="H281" s="328"/>
      <c r="I281" s="329"/>
      <c r="J281" s="329"/>
      <c r="K281" s="329"/>
      <c r="L281" s="329"/>
      <c r="M281" s="328"/>
      <c r="N281" s="328"/>
    </row>
    <row r="282" spans="1:14" s="327" customFormat="1">
      <c r="A282" s="331"/>
      <c r="B282" s="330"/>
      <c r="C282" s="330"/>
      <c r="D282" s="328"/>
      <c r="E282" s="328"/>
      <c r="F282" s="328"/>
      <c r="G282" s="328"/>
      <c r="H282" s="328"/>
      <c r="I282" s="329"/>
      <c r="J282" s="329"/>
      <c r="K282" s="329"/>
      <c r="L282" s="329"/>
      <c r="M282" s="328"/>
      <c r="N282" s="328"/>
    </row>
    <row r="283" spans="1:14" s="327" customFormat="1">
      <c r="A283" s="331"/>
      <c r="B283" s="330"/>
      <c r="C283" s="330"/>
      <c r="D283" s="328"/>
      <c r="E283" s="328"/>
      <c r="F283" s="328"/>
      <c r="G283" s="328"/>
      <c r="H283" s="328"/>
      <c r="I283" s="329"/>
      <c r="J283" s="329"/>
      <c r="K283" s="329"/>
      <c r="L283" s="329"/>
      <c r="M283" s="328"/>
      <c r="N283" s="328"/>
    </row>
    <row r="284" spans="1:14" s="327" customFormat="1">
      <c r="A284" s="331"/>
      <c r="B284" s="330"/>
      <c r="C284" s="330"/>
      <c r="D284" s="328"/>
      <c r="E284" s="328"/>
      <c r="F284" s="328"/>
      <c r="G284" s="328"/>
      <c r="H284" s="328"/>
      <c r="I284" s="329"/>
      <c r="J284" s="329"/>
      <c r="K284" s="329"/>
      <c r="L284" s="329"/>
      <c r="M284" s="328"/>
      <c r="N284" s="328"/>
    </row>
    <row r="285" spans="1:14" s="327" customFormat="1">
      <c r="A285" s="331"/>
      <c r="B285" s="330"/>
      <c r="C285" s="330"/>
      <c r="D285" s="328"/>
      <c r="E285" s="328"/>
      <c r="F285" s="328"/>
      <c r="G285" s="328"/>
      <c r="H285" s="328"/>
      <c r="I285" s="329"/>
      <c r="J285" s="329"/>
      <c r="K285" s="329"/>
      <c r="L285" s="329"/>
      <c r="M285" s="328"/>
      <c r="N285" s="328"/>
    </row>
    <row r="286" spans="1:14" s="327" customFormat="1">
      <c r="A286" s="331"/>
      <c r="B286" s="330"/>
      <c r="C286" s="330"/>
      <c r="D286" s="328"/>
      <c r="E286" s="328"/>
      <c r="F286" s="328"/>
      <c r="G286" s="328"/>
      <c r="H286" s="328"/>
      <c r="I286" s="329"/>
      <c r="J286" s="329"/>
      <c r="K286" s="329"/>
      <c r="L286" s="329"/>
      <c r="M286" s="328"/>
      <c r="N286" s="328"/>
    </row>
    <row r="287" spans="1:14" s="327" customFormat="1">
      <c r="A287" s="331"/>
      <c r="B287" s="330"/>
      <c r="C287" s="330"/>
      <c r="D287" s="328"/>
      <c r="E287" s="328"/>
      <c r="F287" s="328"/>
      <c r="G287" s="328"/>
      <c r="H287" s="328"/>
      <c r="I287" s="329"/>
      <c r="J287" s="329"/>
      <c r="K287" s="329"/>
      <c r="L287" s="329"/>
      <c r="M287" s="328"/>
      <c r="N287" s="328"/>
    </row>
    <row r="288" spans="1:14" s="327" customFormat="1">
      <c r="A288" s="331"/>
      <c r="B288" s="330"/>
      <c r="C288" s="330"/>
      <c r="D288" s="328"/>
      <c r="E288" s="328"/>
      <c r="F288" s="328"/>
      <c r="G288" s="328"/>
      <c r="H288" s="328"/>
      <c r="I288" s="329"/>
      <c r="J288" s="329"/>
      <c r="K288" s="329"/>
      <c r="L288" s="329"/>
      <c r="M288" s="328"/>
      <c r="N288" s="328"/>
    </row>
    <row r="289" spans="1:14" s="327" customFormat="1">
      <c r="A289" s="331"/>
      <c r="B289" s="330"/>
      <c r="C289" s="330"/>
      <c r="D289" s="328"/>
      <c r="E289" s="328"/>
      <c r="F289" s="328"/>
      <c r="G289" s="328"/>
      <c r="H289" s="328"/>
      <c r="I289" s="329"/>
      <c r="J289" s="329"/>
      <c r="K289" s="329"/>
      <c r="L289" s="329"/>
      <c r="M289" s="328"/>
      <c r="N289" s="328"/>
    </row>
    <row r="290" spans="1:14" s="332" customFormat="1">
      <c r="A290" s="325"/>
      <c r="B290" s="335"/>
      <c r="C290" s="335"/>
      <c r="D290" s="333"/>
      <c r="E290" s="333"/>
      <c r="F290" s="333"/>
      <c r="G290" s="333"/>
      <c r="H290" s="333"/>
      <c r="I290" s="334"/>
      <c r="J290" s="334"/>
      <c r="K290" s="334"/>
      <c r="L290" s="334"/>
      <c r="M290" s="333"/>
      <c r="N290" s="333"/>
    </row>
    <row r="291" spans="1:14" s="327" customFormat="1">
      <c r="A291" s="331"/>
      <c r="B291" s="330"/>
      <c r="C291" s="330"/>
      <c r="D291" s="328"/>
      <c r="E291" s="328"/>
      <c r="F291" s="328"/>
      <c r="G291" s="328"/>
      <c r="H291" s="328"/>
      <c r="I291" s="329"/>
      <c r="J291" s="329"/>
      <c r="K291" s="329"/>
      <c r="L291" s="329"/>
      <c r="M291" s="328"/>
      <c r="N291" s="328"/>
    </row>
    <row r="292" spans="1:14" s="327" customFormat="1">
      <c r="A292" s="331"/>
      <c r="B292" s="330"/>
      <c r="C292" s="330"/>
      <c r="D292" s="328"/>
      <c r="E292" s="328"/>
      <c r="F292" s="328"/>
      <c r="G292" s="328"/>
      <c r="H292" s="328"/>
      <c r="I292" s="329"/>
      <c r="J292" s="329"/>
      <c r="K292" s="329"/>
      <c r="L292" s="329"/>
      <c r="M292" s="328"/>
      <c r="N292" s="328"/>
    </row>
    <row r="293" spans="1:14" s="327" customFormat="1">
      <c r="A293" s="331"/>
      <c r="B293" s="330"/>
      <c r="C293" s="330"/>
      <c r="D293" s="328"/>
      <c r="E293" s="328"/>
      <c r="F293" s="328"/>
      <c r="G293" s="328"/>
      <c r="H293" s="328"/>
      <c r="I293" s="329"/>
      <c r="J293" s="329"/>
      <c r="K293" s="329"/>
      <c r="L293" s="329"/>
      <c r="M293" s="328"/>
      <c r="N293" s="328"/>
    </row>
    <row r="294" spans="1:14" s="327" customFormat="1">
      <c r="A294" s="331"/>
      <c r="B294" s="330"/>
      <c r="C294" s="330"/>
      <c r="D294" s="328"/>
      <c r="E294" s="328"/>
      <c r="F294" s="328"/>
      <c r="G294" s="328"/>
      <c r="H294" s="328"/>
      <c r="I294" s="329"/>
      <c r="J294" s="329"/>
      <c r="K294" s="329"/>
      <c r="L294" s="329"/>
      <c r="M294" s="328"/>
      <c r="N294" s="328"/>
    </row>
    <row r="295" spans="1:14" s="327" customFormat="1">
      <c r="A295" s="331"/>
      <c r="B295" s="330"/>
      <c r="C295" s="330"/>
      <c r="D295" s="328"/>
      <c r="E295" s="328"/>
      <c r="F295" s="328"/>
      <c r="G295" s="328"/>
      <c r="H295" s="328"/>
      <c r="I295" s="329"/>
      <c r="J295" s="329"/>
      <c r="K295" s="329"/>
      <c r="L295" s="329"/>
      <c r="M295" s="328"/>
      <c r="N295" s="328"/>
    </row>
    <row r="296" spans="1:14" s="327" customFormat="1">
      <c r="A296" s="331"/>
      <c r="B296" s="330"/>
      <c r="C296" s="330"/>
      <c r="D296" s="328"/>
      <c r="E296" s="328"/>
      <c r="F296" s="328"/>
      <c r="G296" s="328"/>
      <c r="H296" s="328"/>
      <c r="I296" s="329"/>
      <c r="J296" s="329"/>
      <c r="K296" s="329"/>
      <c r="L296" s="329"/>
      <c r="M296" s="328"/>
      <c r="N296" s="328"/>
    </row>
    <row r="297" spans="1:14" s="327" customFormat="1">
      <c r="A297" s="331"/>
      <c r="B297" s="330"/>
      <c r="C297" s="330"/>
      <c r="D297" s="328"/>
      <c r="E297" s="328"/>
      <c r="F297" s="328"/>
      <c r="G297" s="328"/>
      <c r="H297" s="328"/>
      <c r="I297" s="329"/>
      <c r="J297" s="329"/>
      <c r="K297" s="329"/>
      <c r="L297" s="329"/>
      <c r="M297" s="328"/>
      <c r="N297" s="328"/>
    </row>
    <row r="298" spans="1:14" s="327" customFormat="1">
      <c r="A298" s="331"/>
      <c r="B298" s="330"/>
      <c r="C298" s="330"/>
      <c r="D298" s="328"/>
      <c r="E298" s="328"/>
      <c r="F298" s="328"/>
      <c r="G298" s="328"/>
      <c r="H298" s="328"/>
      <c r="I298" s="329"/>
      <c r="J298" s="329"/>
      <c r="K298" s="329"/>
      <c r="L298" s="329"/>
      <c r="M298" s="328"/>
      <c r="N298" s="328"/>
    </row>
    <row r="299" spans="1:14" s="327" customFormat="1">
      <c r="A299" s="331"/>
      <c r="B299" s="330"/>
      <c r="C299" s="330"/>
      <c r="D299" s="328"/>
      <c r="E299" s="328"/>
      <c r="F299" s="328"/>
      <c r="G299" s="328"/>
      <c r="H299" s="328"/>
      <c r="I299" s="329"/>
      <c r="J299" s="329"/>
      <c r="K299" s="329"/>
      <c r="L299" s="329"/>
      <c r="M299" s="328"/>
      <c r="N299" s="328"/>
    </row>
    <row r="300" spans="1:14" s="327" customFormat="1">
      <c r="A300" s="331"/>
      <c r="B300" s="330"/>
      <c r="C300" s="330"/>
      <c r="D300" s="328"/>
      <c r="E300" s="328"/>
      <c r="F300" s="328"/>
      <c r="G300" s="328"/>
      <c r="H300" s="328"/>
      <c r="I300" s="329"/>
      <c r="J300" s="329"/>
      <c r="K300" s="329"/>
      <c r="L300" s="329"/>
      <c r="M300" s="328"/>
      <c r="N300" s="328"/>
    </row>
    <row r="301" spans="1:14" s="327" customFormat="1">
      <c r="A301" s="331"/>
      <c r="B301" s="330"/>
      <c r="C301" s="330"/>
      <c r="D301" s="328"/>
      <c r="E301" s="328"/>
      <c r="F301" s="328"/>
      <c r="G301" s="328"/>
      <c r="H301" s="328"/>
      <c r="I301" s="329"/>
      <c r="J301" s="329"/>
      <c r="K301" s="329"/>
      <c r="L301" s="329"/>
      <c r="M301" s="328"/>
      <c r="N301" s="328"/>
    </row>
    <row r="302" spans="1:14" s="327" customFormat="1">
      <c r="A302" s="331"/>
      <c r="B302" s="330"/>
      <c r="C302" s="330"/>
      <c r="D302" s="328"/>
      <c r="E302" s="328"/>
      <c r="F302" s="328"/>
      <c r="G302" s="328"/>
      <c r="H302" s="328"/>
      <c r="I302" s="329"/>
      <c r="J302" s="329"/>
      <c r="K302" s="329"/>
      <c r="L302" s="329"/>
      <c r="M302" s="328"/>
      <c r="N302" s="328"/>
    </row>
    <row r="303" spans="1:14" s="322" customFormat="1">
      <c r="A303" s="325"/>
      <c r="B303" s="326"/>
      <c r="C303" s="325"/>
      <c r="D303" s="323"/>
      <c r="E303" s="323"/>
      <c r="F303" s="323"/>
      <c r="G303" s="323"/>
      <c r="H303" s="323"/>
      <c r="I303" s="324"/>
      <c r="J303" s="324"/>
      <c r="K303" s="324"/>
      <c r="L303" s="324"/>
      <c r="M303" s="323"/>
      <c r="N303" s="323"/>
    </row>
    <row r="304" spans="1:14">
      <c r="D304" s="320"/>
      <c r="E304" s="320"/>
      <c r="F304" s="320"/>
      <c r="G304" s="320"/>
      <c r="H304" s="320"/>
      <c r="I304" s="321"/>
      <c r="J304" s="321"/>
      <c r="K304" s="321"/>
      <c r="L304" s="321"/>
      <c r="M304" s="320"/>
      <c r="N304" s="320"/>
    </row>
    <row r="305" spans="4:14" s="301" customFormat="1">
      <c r="D305" s="320"/>
      <c r="E305" s="320"/>
      <c r="F305" s="320"/>
      <c r="G305" s="320"/>
      <c r="H305" s="320"/>
      <c r="I305" s="321"/>
      <c r="J305" s="321"/>
      <c r="K305" s="321"/>
      <c r="L305" s="321"/>
      <c r="M305" s="320"/>
      <c r="N305" s="320"/>
    </row>
    <row r="306" spans="4:14" s="301" customFormat="1">
      <c r="D306" s="320"/>
      <c r="E306" s="320"/>
      <c r="F306" s="320"/>
      <c r="G306" s="320"/>
      <c r="H306" s="320"/>
      <c r="I306" s="321"/>
      <c r="J306" s="321"/>
      <c r="K306" s="321"/>
      <c r="L306" s="321"/>
      <c r="M306" s="320"/>
      <c r="N306" s="320"/>
    </row>
  </sheetData>
  <mergeCells count="61">
    <mergeCell ref="B4:C4"/>
    <mergeCell ref="B211:C211"/>
    <mergeCell ref="B201:C201"/>
    <mergeCell ref="B198:C198"/>
    <mergeCell ref="B200:C200"/>
    <mergeCell ref="B266:C266"/>
    <mergeCell ref="B240:C240"/>
    <mergeCell ref="B253:C253"/>
    <mergeCell ref="B172:C172"/>
    <mergeCell ref="B174:C174"/>
    <mergeCell ref="B175:C175"/>
    <mergeCell ref="B185:C185"/>
    <mergeCell ref="B187:C187"/>
    <mergeCell ref="B188:C188"/>
    <mergeCell ref="B146:C146"/>
    <mergeCell ref="B148:C148"/>
    <mergeCell ref="B149:C149"/>
    <mergeCell ref="B161:C161"/>
    <mergeCell ref="B162:C162"/>
    <mergeCell ref="B159:C159"/>
    <mergeCell ref="B123:C123"/>
    <mergeCell ref="B120:C120"/>
    <mergeCell ref="B122:C122"/>
    <mergeCell ref="B133:C133"/>
    <mergeCell ref="B135:C135"/>
    <mergeCell ref="B136:C136"/>
    <mergeCell ref="B109:C109"/>
    <mergeCell ref="B110:C110"/>
    <mergeCell ref="B42:C42"/>
    <mergeCell ref="B94:C94"/>
    <mergeCell ref="B100:C100"/>
    <mergeCell ref="B68:C68"/>
    <mergeCell ref="B66:C66"/>
    <mergeCell ref="B96:C96"/>
    <mergeCell ref="B97:C97"/>
    <mergeCell ref="B5:C5"/>
    <mergeCell ref="B77:C77"/>
    <mergeCell ref="B78:C78"/>
    <mergeCell ref="B58:C58"/>
    <mergeCell ref="B71:C71"/>
    <mergeCell ref="B81:C81"/>
    <mergeCell ref="B6:C6"/>
    <mergeCell ref="B67:C67"/>
    <mergeCell ref="B16:C16"/>
    <mergeCell ref="B57:C57"/>
    <mergeCell ref="B19:C19"/>
    <mergeCell ref="B32:C32"/>
    <mergeCell ref="B45:C45"/>
    <mergeCell ref="B29:C29"/>
    <mergeCell ref="B84:C84"/>
    <mergeCell ref="B44:C44"/>
    <mergeCell ref="B265:C265"/>
    <mergeCell ref="B1:C1"/>
    <mergeCell ref="B237:C237"/>
    <mergeCell ref="B224:C224"/>
    <mergeCell ref="B226:C226"/>
    <mergeCell ref="B227:C227"/>
    <mergeCell ref="B213:C213"/>
    <mergeCell ref="B214:C214"/>
    <mergeCell ref="B107:C107"/>
    <mergeCell ref="B70:C70"/>
  </mergeCells>
  <hyperlinks>
    <hyperlink ref="B42" r:id="rId1"/>
    <hyperlink ref="B16" r:id="rId2"/>
    <hyperlink ref="B120" r:id="rId3"/>
    <hyperlink ref="B133" r:id="rId4"/>
    <hyperlink ref="B146" r:id="rId5"/>
    <hyperlink ref="B159" r:id="rId6"/>
    <hyperlink ref="B172" r:id="rId7"/>
    <hyperlink ref="B185" r:id="rId8"/>
    <hyperlink ref="B198" r:id="rId9"/>
    <hyperlink ref="B211" r:id="rId10"/>
    <hyperlink ref="B81" r:id="rId11"/>
    <hyperlink ref="B94" r:id="rId12"/>
    <hyperlink ref="B55" r:id="rId13"/>
    <hyperlink ref="B68" r:id="rId14"/>
    <hyperlink ref="B107" r:id="rId15"/>
    <hyperlink ref="C55" r:id="rId16"/>
    <hyperlink ref="B224" r:id="rId17" display="http://www.worldbank.org/projects/P130749/af-infrastructure-institutions-emergency-recovery?lang=en"/>
    <hyperlink ref="B237" r:id="rId18"/>
    <hyperlink ref="B29" r:id="rId19"/>
    <hyperlink ref="B263" r:id="rId20"/>
    <hyperlink ref="B276" r:id="rId21"/>
  </hyperlinks>
  <pageMargins left="0.75" right="0.75" top="1" bottom="1" header="0.5" footer="0.5"/>
  <pageSetup scale="77" orientation="landscape" r:id="rId22"/>
  <headerFooter alignWithMargins="0">
    <oddHeader>&amp;C&amp;"Arial,Bold"&amp;12&amp;A&amp;R&amp;12Page &amp;P</oddHeader>
    <oddFooter>&amp;LObama has pledged USD 2.8 billion in aid to Haiti.
Haiti will be asking for USD 11.5 billion in aid at the Donor Conference</oddFooter>
  </headerFooter>
  <rowBreaks count="3" manualBreakCount="3">
    <brk id="17" max="2" man="1"/>
    <brk id="30" max="2" man="1"/>
    <brk id="160" max="2" man="1"/>
  </rowBreaks>
</worksheet>
</file>

<file path=xl/worksheets/sheet3.xml><?xml version="1.0" encoding="utf-8"?>
<worksheet xmlns="http://schemas.openxmlformats.org/spreadsheetml/2006/main" xmlns:r="http://schemas.openxmlformats.org/officeDocument/2006/relationships">
  <dimension ref="A1:O1228"/>
  <sheetViews>
    <sheetView view="pageBreakPreview" topLeftCell="A4" zoomScaleNormal="75" zoomScaleSheetLayoutView="100" workbookViewId="0">
      <selection activeCell="B4" sqref="B4"/>
    </sheetView>
  </sheetViews>
  <sheetFormatPr defaultRowHeight="12.75"/>
  <cols>
    <col min="1" max="1" width="16.7109375" style="421" customWidth="1"/>
    <col min="2" max="3" width="56.7109375" style="420" customWidth="1"/>
    <col min="4" max="4" width="9.140625" style="301" customWidth="1"/>
    <col min="5" max="5" width="15.85546875" style="419" customWidth="1"/>
    <col min="6" max="6" width="17.5703125" style="301" customWidth="1"/>
    <col min="7" max="7" width="15.7109375" style="418" customWidth="1"/>
    <col min="8" max="8" width="14.85546875" style="418" customWidth="1"/>
    <col min="9" max="9" width="12.5703125" style="315" customWidth="1"/>
    <col min="10" max="12" width="14.85546875" style="315" customWidth="1"/>
    <col min="13" max="13" width="14.42578125" style="315" customWidth="1"/>
    <col min="14" max="14" width="13.5703125" style="301" customWidth="1"/>
    <col min="15" max="15" width="12.42578125" style="301" customWidth="1"/>
    <col min="16" max="16" width="11.42578125" style="301" customWidth="1"/>
    <col min="17" max="17" width="9.140625" style="301"/>
    <col min="18" max="18" width="15.42578125" style="301" bestFit="1" customWidth="1"/>
    <col min="19" max="16384" width="9.140625" style="301"/>
  </cols>
  <sheetData>
    <row r="1" spans="1:15" s="304" customFormat="1" ht="36" customHeight="1">
      <c r="A1" s="530"/>
      <c r="B1" s="417" t="s">
        <v>1094</v>
      </c>
      <c r="C1" s="417"/>
      <c r="D1" s="529" t="s">
        <v>604</v>
      </c>
      <c r="E1" s="527" t="s">
        <v>603</v>
      </c>
      <c r="F1" s="527" t="s">
        <v>602</v>
      </c>
      <c r="G1" s="527" t="s">
        <v>601</v>
      </c>
      <c r="H1" s="527" t="s">
        <v>600</v>
      </c>
      <c r="I1" s="528" t="s">
        <v>599</v>
      </c>
      <c r="J1" s="528" t="s">
        <v>598</v>
      </c>
      <c r="K1" s="528" t="s">
        <v>597</v>
      </c>
      <c r="L1" s="528" t="s">
        <v>596</v>
      </c>
      <c r="M1" s="527" t="s">
        <v>595</v>
      </c>
      <c r="N1" s="527" t="s">
        <v>594</v>
      </c>
    </row>
    <row r="2" spans="1:15" s="419" customFormat="1">
      <c r="A2" s="526"/>
      <c r="B2" s="417"/>
      <c r="C2" s="417"/>
      <c r="D2" s="408">
        <f>SUM(D4:D2001)</f>
        <v>151</v>
      </c>
      <c r="E2" s="525">
        <f>SUM(E4:E2001)</f>
        <v>464474930</v>
      </c>
      <c r="F2" s="525">
        <f>SUM(F4:F2001)</f>
        <v>295822169</v>
      </c>
      <c r="G2" s="525">
        <f>SUM(G4:G2001)</f>
        <v>313738716</v>
      </c>
      <c r="H2" s="525">
        <f>SUM(H4:H2001)</f>
        <v>143369181</v>
      </c>
      <c r="I2" s="525">
        <f>SUM(I4:I2001)</f>
        <v>211638403</v>
      </c>
      <c r="J2" s="525">
        <f>SUM(J4:J2001)</f>
        <v>52768223</v>
      </c>
      <c r="K2" s="525">
        <f>SUM(K4:K2001)</f>
        <v>96888102</v>
      </c>
      <c r="L2" s="525">
        <f>SUM(L4:L2001)</f>
        <v>303421</v>
      </c>
      <c r="M2" s="525">
        <f>I2+G2+E2+K2</f>
        <v>1086740151</v>
      </c>
      <c r="N2" s="525">
        <f>F2+H2+J2+L2</f>
        <v>492262994</v>
      </c>
      <c r="O2" s="418"/>
    </row>
    <row r="3" spans="1:15" s="520" customFormat="1">
      <c r="A3" s="524"/>
      <c r="B3" s="523"/>
      <c r="C3" s="522"/>
      <c r="D3" s="521"/>
      <c r="I3" s="521"/>
      <c r="J3" s="521"/>
      <c r="K3" s="521"/>
      <c r="L3" s="521"/>
      <c r="M3" s="521"/>
    </row>
    <row r="4" spans="1:15" ht="25.5">
      <c r="A4" s="426" t="s">
        <v>467</v>
      </c>
      <c r="B4" s="476" t="s">
        <v>2</v>
      </c>
      <c r="C4" s="422" t="s">
        <v>3</v>
      </c>
      <c r="D4" s="301">
        <v>2</v>
      </c>
    </row>
    <row r="5" spans="1:15" ht="114.75">
      <c r="A5" s="426" t="s">
        <v>466</v>
      </c>
      <c r="B5" s="476" t="s">
        <v>1093</v>
      </c>
      <c r="C5" s="422" t="s">
        <v>1092</v>
      </c>
    </row>
    <row r="6" spans="1:15">
      <c r="A6" s="426" t="s">
        <v>522</v>
      </c>
      <c r="B6" s="513">
        <v>40192</v>
      </c>
      <c r="C6" s="511">
        <v>40209</v>
      </c>
    </row>
    <row r="7" spans="1:15">
      <c r="A7" s="426" t="s">
        <v>615</v>
      </c>
      <c r="B7" s="479">
        <v>200000</v>
      </c>
      <c r="C7" s="478">
        <v>360000</v>
      </c>
      <c r="E7" s="519">
        <f>B7+C7</f>
        <v>560000</v>
      </c>
    </row>
    <row r="8" spans="1:15">
      <c r="A8" s="426" t="s">
        <v>614</v>
      </c>
      <c r="B8" s="479">
        <v>200000</v>
      </c>
      <c r="C8" s="478">
        <v>127262</v>
      </c>
      <c r="F8" s="315">
        <f>B8+C8</f>
        <v>327262</v>
      </c>
    </row>
    <row r="9" spans="1:15">
      <c r="A9" s="426" t="s">
        <v>613</v>
      </c>
      <c r="B9" s="476" t="s">
        <v>675</v>
      </c>
      <c r="C9" s="422" t="s">
        <v>630</v>
      </c>
    </row>
    <row r="10" spans="1:15">
      <c r="A10" s="426" t="s">
        <v>462</v>
      </c>
      <c r="B10" s="476" t="s">
        <v>692</v>
      </c>
      <c r="C10" s="422" t="s">
        <v>562</v>
      </c>
    </row>
    <row r="11" spans="1:15">
      <c r="A11" s="426" t="s">
        <v>610</v>
      </c>
      <c r="B11" s="476" t="s">
        <v>1091</v>
      </c>
      <c r="C11" s="422" t="s">
        <v>1091</v>
      </c>
    </row>
    <row r="12" spans="1:15" ht="12.75" customHeight="1">
      <c r="A12" s="426" t="s">
        <v>608</v>
      </c>
      <c r="B12" s="476"/>
      <c r="C12" s="422"/>
    </row>
    <row r="13" spans="1:15" ht="12.75" customHeight="1">
      <c r="A13" s="426" t="s">
        <v>456</v>
      </c>
      <c r="B13" s="476"/>
      <c r="C13" s="422"/>
    </row>
    <row r="14" spans="1:15" ht="12.75" customHeight="1">
      <c r="A14" s="426" t="s">
        <v>455</v>
      </c>
      <c r="B14" s="476"/>
      <c r="C14" s="422"/>
    </row>
    <row r="15" spans="1:15" ht="12.75" customHeight="1">
      <c r="A15" s="426" t="s">
        <v>454</v>
      </c>
      <c r="B15" s="476"/>
      <c r="C15" s="422"/>
    </row>
    <row r="16" spans="1:15" ht="12.75" customHeight="1">
      <c r="A16" s="425" t="s">
        <v>453</v>
      </c>
      <c r="B16" s="476" t="s">
        <v>1090</v>
      </c>
      <c r="C16" s="422" t="s">
        <v>655</v>
      </c>
    </row>
    <row r="17" spans="1:13" ht="12.75" customHeight="1">
      <c r="A17" s="425" t="s">
        <v>607</v>
      </c>
      <c r="B17" s="475" t="s">
        <v>706</v>
      </c>
      <c r="C17" s="422"/>
    </row>
    <row r="18" spans="1:13">
      <c r="A18" s="425" t="s">
        <v>452</v>
      </c>
      <c r="B18" s="474" t="s">
        <v>1089</v>
      </c>
      <c r="C18" s="437" t="s">
        <v>1088</v>
      </c>
    </row>
    <row r="19" spans="1:13" s="332" customFormat="1" ht="10.5" customHeight="1">
      <c r="A19" s="495"/>
      <c r="B19" s="517"/>
      <c r="C19" s="517"/>
      <c r="E19" s="516"/>
      <c r="F19" s="515"/>
      <c r="G19" s="492"/>
      <c r="H19" s="492"/>
      <c r="I19" s="491"/>
      <c r="J19" s="491"/>
      <c r="K19" s="491"/>
      <c r="L19" s="491"/>
      <c r="M19" s="491"/>
    </row>
    <row r="20" spans="1:13" ht="25.5">
      <c r="A20" s="430" t="s">
        <v>467</v>
      </c>
      <c r="B20" s="481" t="s">
        <v>4</v>
      </c>
      <c r="C20" s="429" t="s">
        <v>5</v>
      </c>
      <c r="D20" s="301">
        <v>2</v>
      </c>
    </row>
    <row r="21" spans="1:13" ht="204">
      <c r="A21" s="426" t="s">
        <v>466</v>
      </c>
      <c r="B21" s="476" t="s">
        <v>1087</v>
      </c>
      <c r="C21" s="422" t="s">
        <v>1086</v>
      </c>
    </row>
    <row r="22" spans="1:13">
      <c r="A22" s="426" t="s">
        <v>522</v>
      </c>
      <c r="B22" s="513">
        <v>40235</v>
      </c>
      <c r="C22" s="511">
        <v>40235</v>
      </c>
    </row>
    <row r="23" spans="1:13">
      <c r="A23" s="426" t="s">
        <v>615</v>
      </c>
      <c r="B23" s="479">
        <v>139800</v>
      </c>
      <c r="C23" s="427">
        <v>82200</v>
      </c>
      <c r="E23" s="419">
        <f>B23+C23</f>
        <v>222000</v>
      </c>
    </row>
    <row r="24" spans="1:13">
      <c r="A24" s="426" t="s">
        <v>614</v>
      </c>
      <c r="B24" s="479">
        <v>139800</v>
      </c>
      <c r="C24" s="427">
        <v>81738</v>
      </c>
      <c r="F24" s="315">
        <f>B24+C24</f>
        <v>221538</v>
      </c>
    </row>
    <row r="25" spans="1:13">
      <c r="A25" s="426" t="s">
        <v>613</v>
      </c>
      <c r="B25" s="476" t="s">
        <v>675</v>
      </c>
      <c r="C25" s="422" t="s">
        <v>675</v>
      </c>
    </row>
    <row r="26" spans="1:13">
      <c r="A26" s="426" t="s">
        <v>462</v>
      </c>
      <c r="B26" s="476" t="s">
        <v>562</v>
      </c>
      <c r="C26" s="422" t="s">
        <v>562</v>
      </c>
    </row>
    <row r="27" spans="1:13">
      <c r="A27" s="426" t="s">
        <v>610</v>
      </c>
      <c r="B27" s="476" t="s">
        <v>241</v>
      </c>
      <c r="C27" s="422" t="s">
        <v>241</v>
      </c>
    </row>
    <row r="28" spans="1:13" ht="12.75" customHeight="1">
      <c r="A28" s="426" t="s">
        <v>608</v>
      </c>
      <c r="B28" s="476"/>
      <c r="C28" s="422"/>
    </row>
    <row r="29" spans="1:13" ht="12.75" customHeight="1">
      <c r="A29" s="426" t="s">
        <v>456</v>
      </c>
      <c r="B29" s="476"/>
      <c r="C29" s="422"/>
    </row>
    <row r="30" spans="1:13" ht="12.75" customHeight="1">
      <c r="A30" s="426" t="s">
        <v>455</v>
      </c>
      <c r="B30" s="476"/>
      <c r="C30" s="422"/>
    </row>
    <row r="31" spans="1:13" ht="12.75" customHeight="1">
      <c r="A31" s="426" t="s">
        <v>454</v>
      </c>
      <c r="B31" s="476" t="s">
        <v>1085</v>
      </c>
      <c r="C31" s="422"/>
    </row>
    <row r="32" spans="1:13" ht="12.75" customHeight="1">
      <c r="A32" s="425" t="s">
        <v>453</v>
      </c>
      <c r="B32" s="476" t="s">
        <v>655</v>
      </c>
      <c r="C32" s="422" t="s">
        <v>1084</v>
      </c>
    </row>
    <row r="33" spans="1:13" ht="12.75" customHeight="1">
      <c r="A33" s="425" t="s">
        <v>607</v>
      </c>
      <c r="B33" s="476"/>
      <c r="C33" s="422"/>
    </row>
    <row r="34" spans="1:13">
      <c r="A34" s="425" t="s">
        <v>452</v>
      </c>
      <c r="B34" s="474" t="s">
        <v>1083</v>
      </c>
      <c r="C34" s="437" t="s">
        <v>1082</v>
      </c>
    </row>
    <row r="35" spans="1:13" s="332" customFormat="1" ht="15" customHeight="1">
      <c r="A35" s="495"/>
      <c r="B35" s="517"/>
      <c r="C35" s="517"/>
      <c r="E35" s="516"/>
      <c r="F35" s="515"/>
      <c r="G35" s="492"/>
      <c r="H35" s="492"/>
      <c r="I35" s="491"/>
      <c r="J35" s="491"/>
      <c r="K35" s="491"/>
      <c r="L35" s="491"/>
      <c r="M35" s="491"/>
    </row>
    <row r="36" spans="1:13" ht="25.5">
      <c r="A36" s="430" t="s">
        <v>467</v>
      </c>
      <c r="B36" s="429" t="s">
        <v>6</v>
      </c>
      <c r="C36" s="429" t="s">
        <v>7</v>
      </c>
      <c r="D36" s="301">
        <v>2</v>
      </c>
    </row>
    <row r="37" spans="1:13" ht="63.75">
      <c r="A37" s="426" t="s">
        <v>466</v>
      </c>
      <c r="B37" s="422" t="s">
        <v>1081</v>
      </c>
      <c r="C37" s="422" t="s">
        <v>1080</v>
      </c>
    </row>
    <row r="38" spans="1:13">
      <c r="A38" s="426" t="s">
        <v>522</v>
      </c>
      <c r="B38" s="511">
        <v>40238</v>
      </c>
      <c r="C38" s="511">
        <v>40246</v>
      </c>
    </row>
    <row r="39" spans="1:13">
      <c r="A39" s="426" t="s">
        <v>615</v>
      </c>
      <c r="B39" s="427">
        <v>1000000</v>
      </c>
      <c r="C39" s="427">
        <v>180036</v>
      </c>
      <c r="E39" s="419">
        <f>B39+C39</f>
        <v>1180036</v>
      </c>
    </row>
    <row r="40" spans="1:13">
      <c r="A40" s="426" t="s">
        <v>614</v>
      </c>
      <c r="B40" s="440">
        <v>742540</v>
      </c>
      <c r="C40" s="427">
        <v>180036</v>
      </c>
      <c r="F40" s="315">
        <f>B40+C40</f>
        <v>922576</v>
      </c>
    </row>
    <row r="41" spans="1:13">
      <c r="A41" s="426" t="s">
        <v>613</v>
      </c>
      <c r="B41" s="422" t="s">
        <v>630</v>
      </c>
      <c r="C41" s="422" t="s">
        <v>675</v>
      </c>
    </row>
    <row r="42" spans="1:13">
      <c r="A42" s="426" t="s">
        <v>462</v>
      </c>
      <c r="B42" s="422" t="s">
        <v>562</v>
      </c>
      <c r="C42" s="422" t="s">
        <v>562</v>
      </c>
    </row>
    <row r="43" spans="1:13">
      <c r="A43" s="426" t="s">
        <v>610</v>
      </c>
      <c r="B43" s="422" t="s">
        <v>115</v>
      </c>
      <c r="C43" s="422" t="s">
        <v>241</v>
      </c>
    </row>
    <row r="44" spans="1:13" ht="12.75" customHeight="1">
      <c r="A44" s="426" t="s">
        <v>608</v>
      </c>
      <c r="B44" s="422"/>
      <c r="C44" s="422"/>
    </row>
    <row r="45" spans="1:13" ht="12.75" customHeight="1">
      <c r="A45" s="426" t="s">
        <v>456</v>
      </c>
      <c r="B45" s="422"/>
      <c r="C45" s="422"/>
    </row>
    <row r="46" spans="1:13" ht="12.75" customHeight="1">
      <c r="A46" s="426" t="s">
        <v>455</v>
      </c>
      <c r="B46" s="422"/>
      <c r="C46" s="422"/>
    </row>
    <row r="47" spans="1:13" ht="12.75" customHeight="1">
      <c r="A47" s="426" t="s">
        <v>454</v>
      </c>
      <c r="B47" s="422"/>
      <c r="C47" s="422"/>
    </row>
    <row r="48" spans="1:13" ht="25.5">
      <c r="A48" s="425" t="s">
        <v>453</v>
      </c>
      <c r="B48" s="422" t="s">
        <v>655</v>
      </c>
      <c r="C48" s="518" t="s">
        <v>1079</v>
      </c>
    </row>
    <row r="49" spans="1:13" ht="25.5">
      <c r="A49" s="425" t="s">
        <v>607</v>
      </c>
      <c r="B49" s="423" t="s">
        <v>706</v>
      </c>
      <c r="C49" s="423" t="s">
        <v>706</v>
      </c>
    </row>
    <row r="50" spans="1:13">
      <c r="A50" s="425" t="s">
        <v>452</v>
      </c>
      <c r="B50" s="437" t="s">
        <v>1078</v>
      </c>
      <c r="C50" s="437" t="s">
        <v>1077</v>
      </c>
    </row>
    <row r="51" spans="1:13" s="332" customFormat="1" ht="15" customHeight="1">
      <c r="A51" s="495"/>
      <c r="B51" s="517"/>
      <c r="C51" s="517"/>
      <c r="E51" s="516"/>
      <c r="F51" s="515"/>
      <c r="G51" s="492"/>
      <c r="H51" s="492"/>
      <c r="I51" s="491"/>
      <c r="J51" s="491"/>
      <c r="K51" s="491"/>
      <c r="L51" s="491"/>
      <c r="M51" s="491"/>
    </row>
    <row r="52" spans="1:13" ht="25.5">
      <c r="A52" s="430" t="s">
        <v>467</v>
      </c>
      <c r="B52" s="481" t="s">
        <v>8</v>
      </c>
      <c r="C52" s="429" t="s">
        <v>9</v>
      </c>
      <c r="D52" s="301">
        <v>2</v>
      </c>
    </row>
    <row r="53" spans="1:13" ht="63.75">
      <c r="A53" s="426" t="s">
        <v>466</v>
      </c>
      <c r="B53" s="476" t="s">
        <v>1076</v>
      </c>
      <c r="C53" s="422" t="s">
        <v>1075</v>
      </c>
    </row>
    <row r="54" spans="1:13">
      <c r="A54" s="426" t="s">
        <v>522</v>
      </c>
      <c r="B54" s="513">
        <v>40249</v>
      </c>
      <c r="C54" s="511">
        <v>40252</v>
      </c>
    </row>
    <row r="55" spans="1:13">
      <c r="A55" s="426" t="s">
        <v>615</v>
      </c>
      <c r="B55" s="479">
        <v>109951</v>
      </c>
      <c r="C55" s="427">
        <v>133000</v>
      </c>
      <c r="E55" s="419">
        <f>B55+C55</f>
        <v>242951</v>
      </c>
    </row>
    <row r="56" spans="1:13">
      <c r="A56" s="426" t="s">
        <v>614</v>
      </c>
      <c r="B56" s="479">
        <v>109951</v>
      </c>
      <c r="C56" s="514">
        <v>122994</v>
      </c>
      <c r="F56" s="315">
        <f>B56+C56</f>
        <v>232945</v>
      </c>
    </row>
    <row r="57" spans="1:13">
      <c r="A57" s="426" t="s">
        <v>613</v>
      </c>
      <c r="B57" s="476" t="s">
        <v>675</v>
      </c>
      <c r="C57" s="422" t="s">
        <v>675</v>
      </c>
    </row>
    <row r="58" spans="1:13">
      <c r="A58" s="426" t="s">
        <v>462</v>
      </c>
      <c r="B58" s="476" t="s">
        <v>562</v>
      </c>
      <c r="C58" s="422" t="s">
        <v>562</v>
      </c>
    </row>
    <row r="59" spans="1:13">
      <c r="A59" s="426" t="s">
        <v>610</v>
      </c>
      <c r="B59" s="476" t="s">
        <v>241</v>
      </c>
      <c r="C59" s="422" t="s">
        <v>241</v>
      </c>
    </row>
    <row r="60" spans="1:13" ht="12.75" customHeight="1">
      <c r="A60" s="426" t="s">
        <v>608</v>
      </c>
      <c r="B60" s="476"/>
      <c r="C60" s="422"/>
    </row>
    <row r="61" spans="1:13" ht="12.75" customHeight="1">
      <c r="A61" s="426" t="s">
        <v>456</v>
      </c>
      <c r="B61" s="476"/>
      <c r="C61" s="422"/>
    </row>
    <row r="62" spans="1:13" ht="12.75" customHeight="1">
      <c r="A62" s="426" t="s">
        <v>455</v>
      </c>
      <c r="B62" s="476"/>
      <c r="C62" s="422"/>
    </row>
    <row r="63" spans="1:13">
      <c r="A63" s="426" t="s">
        <v>454</v>
      </c>
      <c r="B63" s="476"/>
      <c r="C63" s="422"/>
    </row>
    <row r="64" spans="1:13" ht="25.5">
      <c r="A64" s="425" t="s">
        <v>453</v>
      </c>
      <c r="B64" s="476" t="s">
        <v>1074</v>
      </c>
      <c r="C64" s="422" t="s">
        <v>1073</v>
      </c>
    </row>
    <row r="65" spans="1:13" ht="25.5">
      <c r="A65" s="425" t="s">
        <v>607</v>
      </c>
      <c r="B65" s="476"/>
      <c r="C65" s="422"/>
    </row>
    <row r="66" spans="1:13">
      <c r="A66" s="425" t="s">
        <v>452</v>
      </c>
      <c r="B66" s="474" t="s">
        <v>1072</v>
      </c>
      <c r="C66" s="437" t="s">
        <v>1072</v>
      </c>
    </row>
    <row r="67" spans="1:13" s="332" customFormat="1" ht="15.75" customHeight="1">
      <c r="A67" s="495"/>
      <c r="B67" s="517"/>
      <c r="C67" s="517"/>
      <c r="E67" s="516"/>
      <c r="F67" s="515"/>
      <c r="G67" s="492"/>
      <c r="H67" s="492"/>
      <c r="I67" s="491"/>
      <c r="J67" s="491"/>
      <c r="K67" s="491"/>
      <c r="L67" s="491"/>
      <c r="M67" s="491"/>
    </row>
    <row r="68" spans="1:13" ht="25.5">
      <c r="A68" s="430" t="s">
        <v>467</v>
      </c>
      <c r="B68" s="481" t="s">
        <v>10</v>
      </c>
      <c r="C68" s="429" t="s">
        <v>11</v>
      </c>
      <c r="D68" s="301">
        <v>2</v>
      </c>
    </row>
    <row r="69" spans="1:13" ht="76.5">
      <c r="A69" s="426" t="s">
        <v>466</v>
      </c>
      <c r="B69" s="476" t="s">
        <v>1071</v>
      </c>
      <c r="C69" s="422" t="s">
        <v>1070</v>
      </c>
    </row>
    <row r="70" spans="1:13">
      <c r="A70" s="426" t="s">
        <v>522</v>
      </c>
      <c r="B70" s="513">
        <v>40249</v>
      </c>
      <c r="C70" s="511">
        <v>40249</v>
      </c>
    </row>
    <row r="71" spans="1:13">
      <c r="A71" s="426" t="s">
        <v>615</v>
      </c>
      <c r="B71" s="479">
        <v>135000</v>
      </c>
      <c r="C71" s="427">
        <v>84290</v>
      </c>
      <c r="E71" s="419">
        <f>B71+C71</f>
        <v>219290</v>
      </c>
    </row>
    <row r="72" spans="1:13">
      <c r="A72" s="426" t="s">
        <v>614</v>
      </c>
      <c r="B72" s="479">
        <v>135000</v>
      </c>
      <c r="C72" s="514">
        <v>84290</v>
      </c>
      <c r="F72" s="315">
        <f>B72+C72</f>
        <v>219290</v>
      </c>
    </row>
    <row r="73" spans="1:13">
      <c r="A73" s="426" t="s">
        <v>613</v>
      </c>
      <c r="B73" s="476" t="s">
        <v>675</v>
      </c>
      <c r="C73" s="422" t="s">
        <v>630</v>
      </c>
    </row>
    <row r="74" spans="1:13">
      <c r="A74" s="426" t="s">
        <v>462</v>
      </c>
      <c r="B74" s="476" t="s">
        <v>562</v>
      </c>
      <c r="C74" s="422" t="s">
        <v>562</v>
      </c>
    </row>
    <row r="75" spans="1:13">
      <c r="A75" s="426" t="s">
        <v>610</v>
      </c>
      <c r="B75" s="476" t="s">
        <v>241</v>
      </c>
      <c r="C75" s="422" t="s">
        <v>241</v>
      </c>
    </row>
    <row r="76" spans="1:13" ht="25.5">
      <c r="A76" s="426" t="s">
        <v>608</v>
      </c>
      <c r="B76" s="476"/>
      <c r="C76" s="422" t="s">
        <v>1069</v>
      </c>
    </row>
    <row r="77" spans="1:13" ht="63.75">
      <c r="A77" s="426" t="s">
        <v>456</v>
      </c>
      <c r="B77" s="476"/>
      <c r="C77" s="422" t="s">
        <v>1068</v>
      </c>
    </row>
    <row r="78" spans="1:13" ht="12.75" customHeight="1">
      <c r="A78" s="426" t="s">
        <v>455</v>
      </c>
      <c r="B78" s="476"/>
      <c r="C78" s="422"/>
    </row>
    <row r="79" spans="1:13">
      <c r="A79" s="426" t="s">
        <v>454</v>
      </c>
      <c r="B79" s="476"/>
      <c r="C79" s="422"/>
    </row>
    <row r="80" spans="1:13" ht="12.75" customHeight="1">
      <c r="A80" s="425" t="s">
        <v>453</v>
      </c>
      <c r="B80" s="476" t="s">
        <v>1067</v>
      </c>
      <c r="C80" s="422" t="s">
        <v>1058</v>
      </c>
    </row>
    <row r="81" spans="1:13" ht="12.75" customHeight="1">
      <c r="A81" s="425" t="s">
        <v>607</v>
      </c>
      <c r="B81" s="476"/>
      <c r="C81" s="422"/>
    </row>
    <row r="82" spans="1:13">
      <c r="A82" s="425" t="s">
        <v>452</v>
      </c>
      <c r="B82" s="474" t="s">
        <v>1066</v>
      </c>
      <c r="C82" s="437" t="s">
        <v>1063</v>
      </c>
    </row>
    <row r="83" spans="1:13" s="431" customFormat="1" ht="12.75" customHeight="1">
      <c r="A83" s="436"/>
      <c r="B83" s="435"/>
      <c r="C83" s="435"/>
      <c r="E83" s="483"/>
      <c r="F83" s="482"/>
      <c r="G83" s="433"/>
      <c r="H83" s="433"/>
      <c r="I83" s="432"/>
      <c r="J83" s="432"/>
      <c r="K83" s="432"/>
      <c r="L83" s="432"/>
      <c r="M83" s="432"/>
    </row>
    <row r="84" spans="1:13" ht="25.5">
      <c r="A84" s="430" t="s">
        <v>467</v>
      </c>
      <c r="B84" s="481" t="s">
        <v>12</v>
      </c>
      <c r="C84" s="429" t="s">
        <v>13</v>
      </c>
      <c r="D84" s="301">
        <v>2</v>
      </c>
    </row>
    <row r="85" spans="1:13" ht="89.25">
      <c r="A85" s="426" t="s">
        <v>466</v>
      </c>
      <c r="B85" s="476" t="s">
        <v>1065</v>
      </c>
      <c r="C85" s="422" t="s">
        <v>1064</v>
      </c>
    </row>
    <row r="86" spans="1:13">
      <c r="A86" s="426" t="s">
        <v>522</v>
      </c>
      <c r="B86" s="513">
        <v>40253</v>
      </c>
      <c r="C86" s="511">
        <v>40253</v>
      </c>
    </row>
    <row r="87" spans="1:13">
      <c r="A87" s="426" t="s">
        <v>615</v>
      </c>
      <c r="B87" s="479">
        <v>150000</v>
      </c>
      <c r="C87" s="427">
        <v>500000</v>
      </c>
      <c r="E87" s="419">
        <f>B87+C87</f>
        <v>650000</v>
      </c>
    </row>
    <row r="88" spans="1:13">
      <c r="A88" s="426" t="s">
        <v>614</v>
      </c>
      <c r="B88" s="479">
        <v>147723</v>
      </c>
      <c r="C88" s="514">
        <v>500000</v>
      </c>
      <c r="F88" s="315">
        <f>B88+C88</f>
        <v>647723</v>
      </c>
    </row>
    <row r="89" spans="1:13">
      <c r="A89" s="426" t="s">
        <v>613</v>
      </c>
      <c r="B89" s="476" t="s">
        <v>675</v>
      </c>
      <c r="C89" s="422" t="s">
        <v>675</v>
      </c>
    </row>
    <row r="90" spans="1:13">
      <c r="A90" s="426" t="s">
        <v>462</v>
      </c>
      <c r="B90" s="476" t="s">
        <v>692</v>
      </c>
      <c r="C90" s="422" t="s">
        <v>562</v>
      </c>
    </row>
    <row r="91" spans="1:13">
      <c r="A91" s="426" t="s">
        <v>610</v>
      </c>
      <c r="B91" s="476" t="s">
        <v>970</v>
      </c>
      <c r="C91" s="422" t="s">
        <v>115</v>
      </c>
    </row>
    <row r="92" spans="1:13" ht="12.75" customHeight="1">
      <c r="A92" s="426" t="s">
        <v>608</v>
      </c>
      <c r="B92" s="476"/>
      <c r="C92" s="422"/>
    </row>
    <row r="93" spans="1:13">
      <c r="A93" s="426" t="s">
        <v>456</v>
      </c>
      <c r="B93" s="476"/>
      <c r="C93" s="422"/>
    </row>
    <row r="94" spans="1:13" ht="12.75" customHeight="1">
      <c r="A94" s="426" t="s">
        <v>455</v>
      </c>
      <c r="B94" s="476"/>
      <c r="C94" s="422"/>
    </row>
    <row r="95" spans="1:13">
      <c r="A95" s="426" t="s">
        <v>454</v>
      </c>
      <c r="B95" s="476"/>
      <c r="C95" s="422"/>
    </row>
    <row r="96" spans="1:13" ht="25.5">
      <c r="A96" s="425" t="s">
        <v>453</v>
      </c>
      <c r="B96" s="476" t="s">
        <v>655</v>
      </c>
      <c r="C96" s="422" t="s">
        <v>655</v>
      </c>
    </row>
    <row r="97" spans="1:13" ht="25.5">
      <c r="A97" s="425" t="s">
        <v>607</v>
      </c>
      <c r="B97" s="476"/>
      <c r="C97" s="423" t="s">
        <v>706</v>
      </c>
    </row>
    <row r="98" spans="1:13">
      <c r="A98" s="425" t="s">
        <v>452</v>
      </c>
      <c r="B98" s="474" t="s">
        <v>1063</v>
      </c>
      <c r="C98" s="437" t="s">
        <v>1062</v>
      </c>
    </row>
    <row r="99" spans="1:13" s="431" customFormat="1" ht="12.75" customHeight="1">
      <c r="A99" s="436"/>
      <c r="B99" s="435"/>
      <c r="C99" s="435"/>
      <c r="E99" s="483"/>
      <c r="F99" s="482"/>
      <c r="G99" s="433"/>
      <c r="H99" s="433"/>
      <c r="I99" s="432"/>
      <c r="J99" s="432"/>
      <c r="K99" s="432"/>
      <c r="L99" s="432"/>
      <c r="M99" s="432"/>
    </row>
    <row r="100" spans="1:13" ht="25.5">
      <c r="A100" s="430" t="s">
        <v>467</v>
      </c>
      <c r="B100" s="481" t="s">
        <v>14</v>
      </c>
      <c r="C100" s="429" t="s">
        <v>15</v>
      </c>
      <c r="D100" s="301">
        <v>2</v>
      </c>
    </row>
    <row r="101" spans="1:13" ht="51">
      <c r="A101" s="426" t="s">
        <v>466</v>
      </c>
      <c r="B101" s="476" t="s">
        <v>1061</v>
      </c>
      <c r="C101" s="422" t="s">
        <v>1060</v>
      </c>
    </row>
    <row r="102" spans="1:13">
      <c r="A102" s="426" t="s">
        <v>522</v>
      </c>
      <c r="B102" s="510">
        <v>40254</v>
      </c>
      <c r="C102" s="471">
        <v>40254</v>
      </c>
    </row>
    <row r="103" spans="1:13">
      <c r="A103" s="426" t="s">
        <v>615</v>
      </c>
      <c r="B103" s="479">
        <v>150000</v>
      </c>
      <c r="C103" s="427">
        <v>147900</v>
      </c>
      <c r="E103" s="419">
        <f>B103+C103</f>
        <v>297900</v>
      </c>
    </row>
    <row r="104" spans="1:13">
      <c r="A104" s="426" t="s">
        <v>614</v>
      </c>
      <c r="B104" s="479">
        <v>147106</v>
      </c>
      <c r="C104" s="427">
        <v>147900</v>
      </c>
      <c r="F104" s="315">
        <f>B104+C104</f>
        <v>295006</v>
      </c>
    </row>
    <row r="105" spans="1:13">
      <c r="A105" s="426" t="s">
        <v>613</v>
      </c>
      <c r="B105" s="476" t="s">
        <v>675</v>
      </c>
      <c r="C105" s="422" t="s">
        <v>675</v>
      </c>
    </row>
    <row r="106" spans="1:13">
      <c r="A106" s="426" t="s">
        <v>462</v>
      </c>
      <c r="B106" s="476" t="s">
        <v>692</v>
      </c>
      <c r="C106" s="422" t="s">
        <v>562</v>
      </c>
    </row>
    <row r="107" spans="1:13">
      <c r="A107" s="426" t="s">
        <v>610</v>
      </c>
      <c r="B107" s="476" t="s">
        <v>829</v>
      </c>
      <c r="C107" s="422" t="s">
        <v>241</v>
      </c>
    </row>
    <row r="108" spans="1:13" ht="12.75" customHeight="1">
      <c r="A108" s="426" t="s">
        <v>608</v>
      </c>
      <c r="B108" s="476" t="s">
        <v>1059</v>
      </c>
      <c r="C108" s="422"/>
    </row>
    <row r="109" spans="1:13" ht="12.75" customHeight="1">
      <c r="A109" s="426" t="s">
        <v>456</v>
      </c>
      <c r="B109" s="476"/>
      <c r="C109" s="422"/>
    </row>
    <row r="110" spans="1:13" ht="12.75" customHeight="1">
      <c r="A110" s="426" t="s">
        <v>455</v>
      </c>
      <c r="B110" s="476"/>
      <c r="C110" s="422"/>
    </row>
    <row r="111" spans="1:13" ht="12.75" customHeight="1">
      <c r="A111" s="426" t="s">
        <v>454</v>
      </c>
      <c r="B111" s="476"/>
      <c r="C111" s="422"/>
    </row>
    <row r="112" spans="1:13" ht="12.75" customHeight="1">
      <c r="A112" s="425" t="s">
        <v>453</v>
      </c>
      <c r="B112" s="476" t="s">
        <v>1058</v>
      </c>
      <c r="C112" s="422" t="s">
        <v>1057</v>
      </c>
    </row>
    <row r="113" spans="1:13" ht="12.75" customHeight="1">
      <c r="A113" s="425" t="s">
        <v>607</v>
      </c>
      <c r="B113" s="476"/>
      <c r="C113" s="422"/>
    </row>
    <row r="114" spans="1:13">
      <c r="A114" s="425" t="s">
        <v>452</v>
      </c>
      <c r="B114" s="474" t="s">
        <v>1056</v>
      </c>
      <c r="C114" s="437" t="s">
        <v>1055</v>
      </c>
    </row>
    <row r="115" spans="1:13" s="431" customFormat="1" ht="12" customHeight="1">
      <c r="A115" s="436"/>
      <c r="B115" s="435"/>
      <c r="C115" s="435"/>
      <c r="E115" s="483"/>
      <c r="F115" s="482"/>
      <c r="G115" s="433"/>
      <c r="H115" s="433"/>
      <c r="I115" s="432"/>
      <c r="J115" s="432"/>
      <c r="K115" s="432"/>
      <c r="L115" s="432"/>
      <c r="M115" s="432"/>
    </row>
    <row r="116" spans="1:13" ht="25.5">
      <c r="A116" s="430" t="s">
        <v>467</v>
      </c>
      <c r="B116" s="481" t="s">
        <v>16</v>
      </c>
      <c r="C116" s="429" t="s">
        <v>17</v>
      </c>
      <c r="D116" s="301">
        <v>2</v>
      </c>
    </row>
    <row r="117" spans="1:13" ht="76.5">
      <c r="A117" s="426" t="s">
        <v>466</v>
      </c>
      <c r="B117" s="476" t="s">
        <v>1054</v>
      </c>
      <c r="C117" s="422" t="s">
        <v>1053</v>
      </c>
    </row>
    <row r="118" spans="1:13">
      <c r="A118" s="426" t="s">
        <v>522</v>
      </c>
      <c r="B118" s="513">
        <v>40254</v>
      </c>
      <c r="C118" s="511">
        <v>40262</v>
      </c>
    </row>
    <row r="119" spans="1:13">
      <c r="A119" s="426" t="s">
        <v>615</v>
      </c>
      <c r="B119" s="479">
        <v>53620</v>
      </c>
      <c r="C119" s="427">
        <v>250000</v>
      </c>
      <c r="E119" s="419">
        <f>B119+C119</f>
        <v>303620</v>
      </c>
    </row>
    <row r="120" spans="1:13">
      <c r="A120" s="426" t="s">
        <v>614</v>
      </c>
      <c r="B120" s="479">
        <v>53620</v>
      </c>
      <c r="C120" s="478">
        <v>212703</v>
      </c>
      <c r="F120" s="315">
        <f>B120+C120</f>
        <v>266323</v>
      </c>
    </row>
    <row r="121" spans="1:13">
      <c r="A121" s="426" t="s">
        <v>613</v>
      </c>
      <c r="B121" s="476" t="s">
        <v>675</v>
      </c>
      <c r="C121" s="422" t="s">
        <v>630</v>
      </c>
    </row>
    <row r="122" spans="1:13">
      <c r="A122" s="426" t="s">
        <v>462</v>
      </c>
      <c r="B122" s="476" t="s">
        <v>562</v>
      </c>
      <c r="C122" s="422" t="s">
        <v>629</v>
      </c>
    </row>
    <row r="123" spans="1:13">
      <c r="A123" s="426" t="s">
        <v>610</v>
      </c>
      <c r="B123" s="476" t="s">
        <v>241</v>
      </c>
      <c r="C123" s="422" t="s">
        <v>250</v>
      </c>
    </row>
    <row r="124" spans="1:13" ht="25.5">
      <c r="A124" s="426" t="s">
        <v>608</v>
      </c>
      <c r="B124" s="476"/>
      <c r="C124" s="422" t="s">
        <v>1052</v>
      </c>
    </row>
    <row r="125" spans="1:13">
      <c r="A125" s="426" t="s">
        <v>456</v>
      </c>
      <c r="B125" s="475" t="s">
        <v>1051</v>
      </c>
      <c r="C125" s="423" t="s">
        <v>1050</v>
      </c>
    </row>
    <row r="126" spans="1:13" ht="114.75">
      <c r="A126" s="426" t="s">
        <v>1049</v>
      </c>
      <c r="B126" s="476"/>
      <c r="C126" s="422" t="s">
        <v>1048</v>
      </c>
    </row>
    <row r="127" spans="1:13">
      <c r="A127" s="426" t="s">
        <v>454</v>
      </c>
      <c r="B127" s="476"/>
      <c r="C127" s="422"/>
    </row>
    <row r="128" spans="1:13" ht="12.75" customHeight="1">
      <c r="A128" s="425" t="s">
        <v>453</v>
      </c>
      <c r="B128" s="476" t="s">
        <v>1047</v>
      </c>
      <c r="C128" s="422" t="s">
        <v>655</v>
      </c>
    </row>
    <row r="129" spans="1:13" ht="12.75" customHeight="1">
      <c r="A129" s="425" t="s">
        <v>607</v>
      </c>
      <c r="B129" s="476"/>
      <c r="C129" s="423" t="s">
        <v>706</v>
      </c>
    </row>
    <row r="130" spans="1:13">
      <c r="A130" s="425" t="s">
        <v>452</v>
      </c>
      <c r="B130" s="474" t="s">
        <v>1046</v>
      </c>
      <c r="C130" s="437" t="s">
        <v>1045</v>
      </c>
    </row>
    <row r="131" spans="1:13" s="431" customFormat="1" ht="10.5" customHeight="1">
      <c r="A131" s="436"/>
      <c r="B131" s="435"/>
      <c r="C131" s="435"/>
      <c r="E131" s="483"/>
      <c r="F131" s="482"/>
      <c r="G131" s="433"/>
      <c r="H131" s="433"/>
      <c r="I131" s="432"/>
      <c r="J131" s="432"/>
      <c r="K131" s="432"/>
      <c r="L131" s="432"/>
      <c r="M131" s="432"/>
    </row>
    <row r="132" spans="1:13" ht="25.5">
      <c r="A132" s="430" t="s">
        <v>467</v>
      </c>
      <c r="B132" s="481" t="s">
        <v>18</v>
      </c>
      <c r="C132" s="429" t="s">
        <v>19</v>
      </c>
      <c r="D132" s="301">
        <v>2</v>
      </c>
    </row>
    <row r="133" spans="1:13" ht="63.75">
      <c r="A133" s="426" t="s">
        <v>466</v>
      </c>
      <c r="B133" s="476" t="s">
        <v>1044</v>
      </c>
      <c r="C133" s="422" t="s">
        <v>1043</v>
      </c>
    </row>
    <row r="134" spans="1:13">
      <c r="A134" s="426" t="s">
        <v>522</v>
      </c>
      <c r="B134" s="513">
        <v>40275</v>
      </c>
      <c r="C134" s="511">
        <v>40275</v>
      </c>
    </row>
    <row r="135" spans="1:13">
      <c r="A135" s="426" t="s">
        <v>615</v>
      </c>
      <c r="B135" s="478">
        <v>152000</v>
      </c>
      <c r="C135" s="427">
        <v>112000</v>
      </c>
      <c r="E135" s="419">
        <f>B135+C135</f>
        <v>264000</v>
      </c>
    </row>
    <row r="136" spans="1:13">
      <c r="A136" s="426" t="s">
        <v>614</v>
      </c>
      <c r="B136" s="478">
        <v>152000</v>
      </c>
      <c r="C136" s="427">
        <v>112000</v>
      </c>
      <c r="F136" s="315">
        <f>B136+C136</f>
        <v>264000</v>
      </c>
    </row>
    <row r="137" spans="1:13">
      <c r="A137" s="426" t="s">
        <v>613</v>
      </c>
      <c r="B137" s="476" t="s">
        <v>675</v>
      </c>
      <c r="C137" s="422" t="s">
        <v>675</v>
      </c>
    </row>
    <row r="138" spans="1:13">
      <c r="A138" s="426" t="s">
        <v>462</v>
      </c>
      <c r="B138" s="476" t="s">
        <v>562</v>
      </c>
      <c r="C138" s="422" t="s">
        <v>562</v>
      </c>
    </row>
    <row r="139" spans="1:13">
      <c r="A139" s="426" t="s">
        <v>610</v>
      </c>
      <c r="B139" s="476" t="s">
        <v>241</v>
      </c>
      <c r="C139" s="422" t="s">
        <v>241</v>
      </c>
    </row>
    <row r="140" spans="1:13" ht="12.75" customHeight="1">
      <c r="A140" s="426" t="s">
        <v>608</v>
      </c>
      <c r="B140" s="476"/>
      <c r="C140" s="422"/>
    </row>
    <row r="141" spans="1:13" ht="12.75" customHeight="1">
      <c r="A141" s="426" t="s">
        <v>456</v>
      </c>
      <c r="B141" s="476"/>
      <c r="C141" s="422"/>
    </row>
    <row r="142" spans="1:13" ht="12.75" customHeight="1">
      <c r="A142" s="426" t="s">
        <v>455</v>
      </c>
      <c r="B142" s="476"/>
      <c r="C142" s="422"/>
    </row>
    <row r="143" spans="1:13" ht="12.75" customHeight="1">
      <c r="A143" s="426" t="s">
        <v>454</v>
      </c>
      <c r="B143" s="476"/>
      <c r="C143" s="422"/>
    </row>
    <row r="144" spans="1:13" ht="12.75" customHeight="1">
      <c r="A144" s="425" t="s">
        <v>453</v>
      </c>
      <c r="B144" s="476" t="s">
        <v>1042</v>
      </c>
      <c r="C144" s="422" t="s">
        <v>1041</v>
      </c>
    </row>
    <row r="145" spans="1:13" ht="12.75" customHeight="1">
      <c r="A145" s="425" t="s">
        <v>607</v>
      </c>
      <c r="B145" s="475" t="s">
        <v>706</v>
      </c>
      <c r="C145" s="422"/>
    </row>
    <row r="146" spans="1:13">
      <c r="A146" s="425" t="s">
        <v>452</v>
      </c>
      <c r="B146" s="474" t="s">
        <v>1040</v>
      </c>
      <c r="C146" s="437" t="s">
        <v>1039</v>
      </c>
    </row>
    <row r="147" spans="1:13" s="431" customFormat="1" ht="12" customHeight="1">
      <c r="A147" s="436"/>
      <c r="B147" s="435"/>
      <c r="C147" s="435"/>
      <c r="E147" s="483"/>
      <c r="F147" s="482"/>
      <c r="G147" s="433"/>
      <c r="H147" s="433"/>
      <c r="I147" s="432"/>
      <c r="J147" s="432"/>
      <c r="K147" s="432"/>
      <c r="L147" s="432"/>
      <c r="M147" s="432"/>
    </row>
    <row r="148" spans="1:13" ht="25.5">
      <c r="A148" s="430" t="s">
        <v>467</v>
      </c>
      <c r="B148" s="481" t="s">
        <v>20</v>
      </c>
      <c r="C148" s="429" t="s">
        <v>21</v>
      </c>
      <c r="D148" s="301">
        <v>2</v>
      </c>
    </row>
    <row r="149" spans="1:13" ht="76.5">
      <c r="A149" s="426" t="s">
        <v>466</v>
      </c>
      <c r="B149" s="476" t="s">
        <v>1038</v>
      </c>
      <c r="C149" s="422" t="s">
        <v>1037</v>
      </c>
    </row>
    <row r="150" spans="1:13">
      <c r="A150" s="426" t="s">
        <v>522</v>
      </c>
      <c r="B150" s="510">
        <v>40277</v>
      </c>
      <c r="C150" s="471">
        <v>40282</v>
      </c>
    </row>
    <row r="151" spans="1:13">
      <c r="A151" s="426" t="s">
        <v>615</v>
      </c>
      <c r="B151" s="479">
        <v>38557</v>
      </c>
      <c r="C151" s="427">
        <v>93100</v>
      </c>
      <c r="E151" s="419">
        <f>B151+C151</f>
        <v>131657</v>
      </c>
    </row>
    <row r="152" spans="1:13">
      <c r="A152" s="426" t="s">
        <v>614</v>
      </c>
      <c r="B152" s="479">
        <v>38557</v>
      </c>
      <c r="C152" s="478">
        <v>89788</v>
      </c>
      <c r="F152" s="315">
        <f>B152+C152</f>
        <v>128345</v>
      </c>
    </row>
    <row r="153" spans="1:13">
      <c r="A153" s="426" t="s">
        <v>613</v>
      </c>
      <c r="B153" s="476" t="s">
        <v>675</v>
      </c>
      <c r="C153" s="422" t="s">
        <v>675</v>
      </c>
    </row>
    <row r="154" spans="1:13">
      <c r="A154" s="426" t="s">
        <v>462</v>
      </c>
      <c r="B154" s="476" t="s">
        <v>562</v>
      </c>
      <c r="C154" s="422" t="s">
        <v>562</v>
      </c>
    </row>
    <row r="155" spans="1:13">
      <c r="A155" s="426" t="s">
        <v>610</v>
      </c>
      <c r="B155" s="476" t="s">
        <v>241</v>
      </c>
      <c r="C155" s="422" t="s">
        <v>241</v>
      </c>
    </row>
    <row r="156" spans="1:13" ht="12.75" customHeight="1">
      <c r="A156" s="426" t="s">
        <v>608</v>
      </c>
      <c r="B156" s="476"/>
      <c r="C156" s="422"/>
    </row>
    <row r="157" spans="1:13" ht="12.75" customHeight="1">
      <c r="A157" s="426" t="s">
        <v>456</v>
      </c>
      <c r="B157" s="476"/>
      <c r="C157" s="422"/>
    </row>
    <row r="158" spans="1:13" ht="12.75" customHeight="1">
      <c r="A158" s="426" t="s">
        <v>455</v>
      </c>
      <c r="B158" s="476"/>
      <c r="C158" s="422"/>
    </row>
    <row r="159" spans="1:13" ht="12.75" customHeight="1">
      <c r="A159" s="426" t="s">
        <v>454</v>
      </c>
      <c r="B159" s="476"/>
      <c r="C159" s="422"/>
    </row>
    <row r="160" spans="1:13" ht="12.75" customHeight="1">
      <c r="A160" s="425" t="s">
        <v>453</v>
      </c>
      <c r="B160" s="476" t="s">
        <v>1036</v>
      </c>
      <c r="C160" s="422" t="s">
        <v>1035</v>
      </c>
    </row>
    <row r="161" spans="1:13" ht="12.75" customHeight="1">
      <c r="A161" s="425" t="s">
        <v>607</v>
      </c>
      <c r="B161" s="476"/>
      <c r="C161" s="422"/>
    </row>
    <row r="162" spans="1:13">
      <c r="A162" s="425" t="s">
        <v>452</v>
      </c>
      <c r="B162" s="474" t="s">
        <v>1034</v>
      </c>
      <c r="C162" s="437" t="s">
        <v>1033</v>
      </c>
    </row>
    <row r="163" spans="1:13" s="431" customFormat="1" ht="12" customHeight="1">
      <c r="A163" s="436"/>
      <c r="B163" s="435"/>
      <c r="C163" s="435"/>
      <c r="E163" s="483"/>
      <c r="F163" s="482"/>
      <c r="G163" s="433"/>
      <c r="H163" s="433"/>
      <c r="I163" s="432"/>
      <c r="J163" s="432"/>
      <c r="K163" s="432"/>
      <c r="L163" s="432"/>
      <c r="M163" s="432"/>
    </row>
    <row r="164" spans="1:13" ht="25.5">
      <c r="A164" s="430" t="s">
        <v>467</v>
      </c>
      <c r="B164" s="481" t="s">
        <v>22</v>
      </c>
      <c r="C164" s="429" t="s">
        <v>23</v>
      </c>
      <c r="D164" s="301">
        <v>2</v>
      </c>
    </row>
    <row r="165" spans="1:13" ht="89.25">
      <c r="A165" s="426" t="s">
        <v>466</v>
      </c>
      <c r="B165" s="476" t="s">
        <v>1032</v>
      </c>
      <c r="C165" s="422" t="s">
        <v>1031</v>
      </c>
    </row>
    <row r="166" spans="1:13">
      <c r="A166" s="426" t="s">
        <v>522</v>
      </c>
      <c r="B166" s="510">
        <v>40282</v>
      </c>
      <c r="C166" s="471">
        <v>40282</v>
      </c>
    </row>
    <row r="167" spans="1:13">
      <c r="A167" s="426" t="s">
        <v>615</v>
      </c>
      <c r="B167" s="479">
        <v>139086</v>
      </c>
      <c r="C167" s="427">
        <v>8216227</v>
      </c>
      <c r="E167" s="419">
        <f>B167+C167</f>
        <v>8355313</v>
      </c>
    </row>
    <row r="168" spans="1:13">
      <c r="A168" s="426" t="s">
        <v>614</v>
      </c>
      <c r="B168" s="479">
        <v>139086</v>
      </c>
      <c r="C168" s="427">
        <v>8216227</v>
      </c>
      <c r="F168" s="315">
        <f>B168+C168</f>
        <v>8355313</v>
      </c>
    </row>
    <row r="169" spans="1:13">
      <c r="A169" s="426" t="s">
        <v>613</v>
      </c>
      <c r="B169" s="476" t="s">
        <v>675</v>
      </c>
      <c r="C169" s="422" t="s">
        <v>630</v>
      </c>
    </row>
    <row r="170" spans="1:13">
      <c r="A170" s="426" t="s">
        <v>462</v>
      </c>
      <c r="B170" s="476" t="s">
        <v>562</v>
      </c>
      <c r="C170" s="422" t="s">
        <v>562</v>
      </c>
    </row>
    <row r="171" spans="1:13">
      <c r="A171" s="426" t="s">
        <v>610</v>
      </c>
      <c r="B171" s="476" t="s">
        <v>241</v>
      </c>
      <c r="C171" s="422" t="s">
        <v>970</v>
      </c>
    </row>
    <row r="172" spans="1:13" ht="12.75" customHeight="1">
      <c r="A172" s="426" t="s">
        <v>608</v>
      </c>
      <c r="B172" s="476"/>
      <c r="C172" s="422"/>
    </row>
    <row r="173" spans="1:13" ht="12.75" customHeight="1">
      <c r="A173" s="426" t="s">
        <v>456</v>
      </c>
      <c r="B173" s="476"/>
      <c r="C173" s="422"/>
    </row>
    <row r="174" spans="1:13" ht="12.75" customHeight="1">
      <c r="A174" s="426" t="s">
        <v>455</v>
      </c>
      <c r="B174" s="476"/>
      <c r="C174" s="422"/>
    </row>
    <row r="175" spans="1:13" ht="12.75" customHeight="1">
      <c r="A175" s="426" t="s">
        <v>454</v>
      </c>
      <c r="B175" s="476"/>
      <c r="C175" s="422"/>
    </row>
    <row r="176" spans="1:13" ht="12.75" customHeight="1">
      <c r="A176" s="425" t="s">
        <v>453</v>
      </c>
      <c r="B176" s="512" t="s">
        <v>1030</v>
      </c>
      <c r="C176" s="422"/>
    </row>
    <row r="177" spans="1:13" ht="12.75" customHeight="1">
      <c r="A177" s="425" t="s">
        <v>607</v>
      </c>
      <c r="B177" s="476"/>
      <c r="C177" s="423" t="s">
        <v>706</v>
      </c>
    </row>
    <row r="178" spans="1:13">
      <c r="A178" s="425" t="s">
        <v>452</v>
      </c>
      <c r="B178" s="474" t="s">
        <v>1029</v>
      </c>
      <c r="C178" s="437" t="s">
        <v>1028</v>
      </c>
    </row>
    <row r="179" spans="1:13" s="431" customFormat="1" ht="12.75" customHeight="1">
      <c r="A179" s="436"/>
      <c r="B179" s="435"/>
      <c r="C179" s="435"/>
      <c r="E179" s="483"/>
      <c r="F179" s="482"/>
      <c r="G179" s="433"/>
      <c r="H179" s="433"/>
      <c r="I179" s="432"/>
      <c r="J179" s="432"/>
      <c r="K179" s="432"/>
      <c r="L179" s="432"/>
      <c r="M179" s="432"/>
    </row>
    <row r="180" spans="1:13" ht="25.5">
      <c r="A180" s="430" t="s">
        <v>467</v>
      </c>
      <c r="B180" s="429" t="s">
        <v>24</v>
      </c>
      <c r="C180" s="429" t="s">
        <v>25</v>
      </c>
      <c r="D180" s="301">
        <v>2</v>
      </c>
    </row>
    <row r="181" spans="1:13" ht="229.5">
      <c r="A181" s="426" t="s">
        <v>466</v>
      </c>
      <c r="B181" s="422" t="s">
        <v>1027</v>
      </c>
      <c r="C181" s="422" t="s">
        <v>1026</v>
      </c>
    </row>
    <row r="182" spans="1:13">
      <c r="A182" s="426" t="s">
        <v>522</v>
      </c>
      <c r="B182" s="511">
        <v>40289</v>
      </c>
      <c r="C182" s="511">
        <v>40289</v>
      </c>
    </row>
    <row r="183" spans="1:13">
      <c r="A183" s="426" t="s">
        <v>615</v>
      </c>
      <c r="B183" s="427">
        <v>3011228</v>
      </c>
      <c r="C183" s="440">
        <v>2512000</v>
      </c>
      <c r="E183" s="419">
        <f>B183+C183</f>
        <v>5523228</v>
      </c>
    </row>
    <row r="184" spans="1:13">
      <c r="A184" s="426" t="s">
        <v>614</v>
      </c>
      <c r="B184" s="440">
        <v>2562169</v>
      </c>
      <c r="C184" s="440">
        <v>925225</v>
      </c>
      <c r="F184" s="315">
        <f>B184+C184</f>
        <v>3487394</v>
      </c>
    </row>
    <row r="185" spans="1:13" s="507" customFormat="1">
      <c r="A185" s="426" t="s">
        <v>613</v>
      </c>
      <c r="B185" s="422" t="s">
        <v>630</v>
      </c>
      <c r="C185" s="422" t="s">
        <v>630</v>
      </c>
      <c r="D185" s="301"/>
      <c r="E185" s="419"/>
      <c r="F185" s="301"/>
      <c r="G185" s="509"/>
      <c r="H185" s="509"/>
      <c r="I185" s="508"/>
      <c r="J185" s="508"/>
      <c r="K185" s="508"/>
      <c r="L185" s="508"/>
      <c r="M185" s="508"/>
    </row>
    <row r="186" spans="1:13">
      <c r="A186" s="426" t="s">
        <v>462</v>
      </c>
      <c r="B186" s="422" t="s">
        <v>692</v>
      </c>
      <c r="C186" s="422" t="s">
        <v>692</v>
      </c>
    </row>
    <row r="187" spans="1:13">
      <c r="A187" s="426" t="s">
        <v>610</v>
      </c>
      <c r="B187" s="422" t="s">
        <v>876</v>
      </c>
      <c r="C187" s="422" t="s">
        <v>876</v>
      </c>
    </row>
    <row r="188" spans="1:13" ht="12.75" customHeight="1">
      <c r="A188" s="426" t="s">
        <v>608</v>
      </c>
      <c r="B188" s="422"/>
      <c r="C188" s="422"/>
    </row>
    <row r="189" spans="1:13" ht="12.75" customHeight="1">
      <c r="A189" s="426" t="s">
        <v>456</v>
      </c>
      <c r="B189" s="422"/>
      <c r="C189" s="422"/>
    </row>
    <row r="190" spans="1:13" ht="12.75" customHeight="1">
      <c r="A190" s="426" t="s">
        <v>455</v>
      </c>
      <c r="B190" s="422"/>
      <c r="C190" s="422"/>
    </row>
    <row r="191" spans="1:13" ht="25.5">
      <c r="A191" s="426" t="s">
        <v>454</v>
      </c>
      <c r="B191" s="422" t="s">
        <v>1025</v>
      </c>
      <c r="C191" s="422" t="s">
        <v>1024</v>
      </c>
    </row>
    <row r="192" spans="1:13" ht="12.75" customHeight="1">
      <c r="A192" s="425" t="s">
        <v>453</v>
      </c>
      <c r="B192" s="444" t="s">
        <v>1023</v>
      </c>
      <c r="C192" s="422" t="s">
        <v>1022</v>
      </c>
    </row>
    <row r="193" spans="1:13" ht="12.75" customHeight="1">
      <c r="A193" s="425" t="s">
        <v>607</v>
      </c>
      <c r="B193" s="423" t="s">
        <v>706</v>
      </c>
      <c r="C193" s="423" t="s">
        <v>706</v>
      </c>
    </row>
    <row r="194" spans="1:13" ht="12.75" customHeight="1">
      <c r="A194" s="425" t="s">
        <v>452</v>
      </c>
      <c r="B194" s="474" t="s">
        <v>1021</v>
      </c>
      <c r="C194" s="437" t="s">
        <v>1020</v>
      </c>
    </row>
    <row r="195" spans="1:13" s="431" customFormat="1" ht="15" customHeight="1">
      <c r="A195" s="436"/>
      <c r="B195" s="435"/>
      <c r="C195" s="435"/>
      <c r="E195" s="483"/>
      <c r="F195" s="482"/>
      <c r="G195" s="433"/>
      <c r="H195" s="433"/>
      <c r="I195" s="432"/>
      <c r="J195" s="432"/>
      <c r="K195" s="432"/>
      <c r="L195" s="432"/>
      <c r="M195" s="432"/>
    </row>
    <row r="196" spans="1:13">
      <c r="A196" s="430" t="s">
        <v>467</v>
      </c>
      <c r="B196" s="481" t="s">
        <v>26</v>
      </c>
      <c r="C196" s="429" t="s">
        <v>27</v>
      </c>
      <c r="D196" s="301">
        <v>2</v>
      </c>
    </row>
    <row r="197" spans="1:13" ht="63.75">
      <c r="A197" s="426" t="s">
        <v>466</v>
      </c>
      <c r="B197" s="476" t="s">
        <v>1019</v>
      </c>
      <c r="C197" s="422" t="s">
        <v>1018</v>
      </c>
    </row>
    <row r="198" spans="1:13">
      <c r="A198" s="426" t="s">
        <v>522</v>
      </c>
      <c r="B198" s="428">
        <v>40296</v>
      </c>
      <c r="C198" s="428">
        <v>40296</v>
      </c>
    </row>
    <row r="199" spans="1:13">
      <c r="A199" s="426" t="s">
        <v>615</v>
      </c>
      <c r="B199" s="479">
        <v>30000000</v>
      </c>
      <c r="C199" s="427">
        <v>10000000</v>
      </c>
      <c r="E199" s="419">
        <f>B199+C199</f>
        <v>40000000</v>
      </c>
    </row>
    <row r="200" spans="1:13">
      <c r="A200" s="426"/>
      <c r="B200" s="478">
        <v>18944598</v>
      </c>
      <c r="C200" s="478">
        <v>2464590</v>
      </c>
      <c r="F200" s="315">
        <f>B200+C200</f>
        <v>21409188</v>
      </c>
    </row>
    <row r="201" spans="1:13" s="507" customFormat="1">
      <c r="A201" s="426" t="s">
        <v>613</v>
      </c>
      <c r="B201" s="476" t="s">
        <v>630</v>
      </c>
      <c r="C201" s="422" t="s">
        <v>630</v>
      </c>
      <c r="D201" s="301"/>
      <c r="E201" s="419"/>
      <c r="F201" s="301"/>
      <c r="G201" s="509"/>
      <c r="H201" s="509"/>
      <c r="I201" s="508"/>
      <c r="J201" s="508"/>
      <c r="K201" s="508"/>
      <c r="L201" s="508"/>
      <c r="M201" s="508"/>
    </row>
    <row r="202" spans="1:13">
      <c r="A202" s="426" t="s">
        <v>462</v>
      </c>
      <c r="B202" s="476" t="s">
        <v>1017</v>
      </c>
      <c r="C202" s="422" t="s">
        <v>562</v>
      </c>
    </row>
    <row r="203" spans="1:13">
      <c r="A203" s="426" t="s">
        <v>610</v>
      </c>
      <c r="B203" s="476" t="s">
        <v>876</v>
      </c>
      <c r="C203" s="422" t="s">
        <v>250</v>
      </c>
    </row>
    <row r="204" spans="1:13" ht="12.75" customHeight="1">
      <c r="A204" s="426" t="s">
        <v>608</v>
      </c>
      <c r="B204" s="476"/>
      <c r="C204" s="422"/>
    </row>
    <row r="205" spans="1:13" ht="12.75" customHeight="1">
      <c r="A205" s="426" t="s">
        <v>456</v>
      </c>
      <c r="B205" s="476"/>
      <c r="C205" s="422"/>
    </row>
    <row r="206" spans="1:13" ht="12.75" customHeight="1">
      <c r="A206" s="426" t="s">
        <v>455</v>
      </c>
      <c r="B206" s="476"/>
      <c r="C206" s="422"/>
    </row>
    <row r="207" spans="1:13" ht="25.5">
      <c r="A207" s="426" t="s">
        <v>454</v>
      </c>
      <c r="B207" s="476" t="s">
        <v>1016</v>
      </c>
      <c r="C207" s="422" t="s">
        <v>977</v>
      </c>
    </row>
    <row r="208" spans="1:13" ht="12.75" customHeight="1">
      <c r="A208" s="425" t="s">
        <v>453</v>
      </c>
      <c r="B208" s="476" t="s">
        <v>1015</v>
      </c>
      <c r="C208" s="422" t="s">
        <v>976</v>
      </c>
    </row>
    <row r="209" spans="1:13" ht="12.75" customHeight="1">
      <c r="A209" s="425" t="s">
        <v>607</v>
      </c>
      <c r="B209" s="475" t="s">
        <v>706</v>
      </c>
      <c r="C209" s="423" t="s">
        <v>706</v>
      </c>
    </row>
    <row r="210" spans="1:13">
      <c r="A210" s="425" t="s">
        <v>452</v>
      </c>
      <c r="B210" s="474" t="s">
        <v>1014</v>
      </c>
      <c r="C210" s="437" t="s">
        <v>1013</v>
      </c>
    </row>
    <row r="211" spans="1:13" s="431" customFormat="1" ht="14.25" customHeight="1">
      <c r="A211" s="436"/>
      <c r="B211" s="435"/>
      <c r="C211" s="435"/>
      <c r="E211" s="483"/>
      <c r="F211" s="482"/>
      <c r="G211" s="433"/>
      <c r="H211" s="433"/>
      <c r="I211" s="432"/>
      <c r="J211" s="432"/>
      <c r="K211" s="432"/>
      <c r="L211" s="432"/>
      <c r="M211" s="432"/>
    </row>
    <row r="212" spans="1:13" ht="25.5">
      <c r="A212" s="430" t="s">
        <v>467</v>
      </c>
      <c r="B212" s="481" t="s">
        <v>28</v>
      </c>
      <c r="C212" s="429" t="s">
        <v>29</v>
      </c>
      <c r="D212" s="301">
        <v>2</v>
      </c>
    </row>
    <row r="213" spans="1:13" ht="140.25">
      <c r="A213" s="426" t="s">
        <v>466</v>
      </c>
      <c r="B213" s="476" t="s">
        <v>1012</v>
      </c>
      <c r="C213" s="422" t="s">
        <v>1011</v>
      </c>
    </row>
    <row r="214" spans="1:13">
      <c r="A214" s="426" t="s">
        <v>522</v>
      </c>
      <c r="B214" s="510">
        <v>40296</v>
      </c>
      <c r="C214" s="471">
        <v>40331</v>
      </c>
    </row>
    <row r="215" spans="1:13">
      <c r="A215" s="426" t="s">
        <v>615</v>
      </c>
      <c r="B215" s="479">
        <v>50000000</v>
      </c>
      <c r="C215" s="427">
        <v>3055218</v>
      </c>
      <c r="E215" s="419">
        <f>B215+C215</f>
        <v>53055218</v>
      </c>
    </row>
    <row r="216" spans="1:13">
      <c r="A216" s="426" t="s">
        <v>614</v>
      </c>
      <c r="B216" s="479">
        <v>50000000</v>
      </c>
      <c r="C216" s="478">
        <v>1026124</v>
      </c>
      <c r="F216" s="315">
        <f>B216+C216</f>
        <v>51026124</v>
      </c>
    </row>
    <row r="217" spans="1:13" s="507" customFormat="1">
      <c r="A217" s="426" t="s">
        <v>613</v>
      </c>
      <c r="B217" s="476" t="s">
        <v>675</v>
      </c>
      <c r="C217" s="422" t="s">
        <v>630</v>
      </c>
      <c r="D217" s="301"/>
      <c r="E217" s="419"/>
      <c r="F217" s="301"/>
      <c r="G217" s="509"/>
      <c r="H217" s="509"/>
      <c r="I217" s="508"/>
      <c r="J217" s="508"/>
      <c r="K217" s="508"/>
      <c r="L217" s="508"/>
      <c r="M217" s="508"/>
    </row>
    <row r="218" spans="1:13">
      <c r="A218" s="426" t="s">
        <v>462</v>
      </c>
      <c r="B218" s="476" t="s">
        <v>1010</v>
      </c>
      <c r="C218" s="477" t="s">
        <v>692</v>
      </c>
    </row>
    <row r="219" spans="1:13">
      <c r="A219" s="426" t="s">
        <v>610</v>
      </c>
      <c r="B219" s="476" t="s">
        <v>970</v>
      </c>
      <c r="C219" s="422" t="s">
        <v>717</v>
      </c>
    </row>
    <row r="220" spans="1:13" ht="25.5">
      <c r="A220" s="426" t="s">
        <v>608</v>
      </c>
      <c r="B220" s="476" t="s">
        <v>1009</v>
      </c>
      <c r="C220" s="422"/>
    </row>
    <row r="221" spans="1:13">
      <c r="A221" s="426" t="s">
        <v>456</v>
      </c>
      <c r="B221" s="476"/>
      <c r="C221" s="422"/>
    </row>
    <row r="222" spans="1:13" ht="12.75" customHeight="1">
      <c r="A222" s="426" t="s">
        <v>455</v>
      </c>
      <c r="B222" s="476"/>
      <c r="C222" s="422"/>
    </row>
    <row r="223" spans="1:13" ht="12.75" customHeight="1">
      <c r="A223" s="426" t="s">
        <v>454</v>
      </c>
      <c r="B223" s="476" t="s">
        <v>1008</v>
      </c>
      <c r="C223" s="422" t="s">
        <v>1007</v>
      </c>
    </row>
    <row r="224" spans="1:13" ht="12.75" customHeight="1">
      <c r="A224" s="425" t="s">
        <v>453</v>
      </c>
      <c r="B224" s="477" t="s">
        <v>671</v>
      </c>
      <c r="C224" s="422" t="s">
        <v>1006</v>
      </c>
    </row>
    <row r="225" spans="1:13" ht="12.75" customHeight="1">
      <c r="A225" s="425" t="s">
        <v>607</v>
      </c>
      <c r="B225" s="506" t="s">
        <v>706</v>
      </c>
      <c r="C225" s="423" t="s">
        <v>706</v>
      </c>
    </row>
    <row r="226" spans="1:13">
      <c r="A226" s="425" t="s">
        <v>452</v>
      </c>
      <c r="B226" s="474" t="s">
        <v>1005</v>
      </c>
      <c r="C226" s="437" t="s">
        <v>1004</v>
      </c>
    </row>
    <row r="227" spans="1:13" s="431" customFormat="1" ht="18.75" customHeight="1">
      <c r="A227" s="436"/>
      <c r="B227" s="435"/>
      <c r="C227" s="435"/>
      <c r="E227" s="483"/>
      <c r="F227" s="482"/>
      <c r="G227" s="433"/>
      <c r="H227" s="433"/>
      <c r="I227" s="432"/>
      <c r="J227" s="432"/>
      <c r="K227" s="432"/>
      <c r="L227" s="432"/>
      <c r="M227" s="432"/>
    </row>
    <row r="228" spans="1:13" ht="14.25" customHeight="1">
      <c r="A228" s="430" t="s">
        <v>467</v>
      </c>
      <c r="B228" s="504" t="s">
        <v>30</v>
      </c>
      <c r="C228" s="429" t="s">
        <v>31</v>
      </c>
      <c r="D228" s="301">
        <v>2</v>
      </c>
    </row>
    <row r="229" spans="1:13" ht="168.75" customHeight="1">
      <c r="A229" s="426" t="s">
        <v>466</v>
      </c>
      <c r="B229" s="422" t="s">
        <v>1003</v>
      </c>
      <c r="C229" s="422" t="s">
        <v>1002</v>
      </c>
    </row>
    <row r="230" spans="1:13">
      <c r="A230" s="426" t="s">
        <v>522</v>
      </c>
      <c r="B230" s="471">
        <v>40331</v>
      </c>
      <c r="C230" s="471">
        <v>40338</v>
      </c>
    </row>
    <row r="231" spans="1:13">
      <c r="A231" s="426" t="s">
        <v>615</v>
      </c>
      <c r="B231" s="440">
        <v>2000000</v>
      </c>
      <c r="C231" s="427">
        <v>1500000</v>
      </c>
      <c r="E231" s="419">
        <f>B231+C231</f>
        <v>3500000</v>
      </c>
    </row>
    <row r="232" spans="1:13">
      <c r="A232" s="426" t="s">
        <v>614</v>
      </c>
      <c r="B232" s="440">
        <v>997120</v>
      </c>
      <c r="C232" s="440">
        <v>569538</v>
      </c>
      <c r="F232" s="315">
        <f>B232+C232</f>
        <v>1566658</v>
      </c>
    </row>
    <row r="233" spans="1:13">
      <c r="A233" s="426" t="s">
        <v>613</v>
      </c>
      <c r="B233" s="422" t="s">
        <v>675</v>
      </c>
      <c r="C233" s="422" t="s">
        <v>630</v>
      </c>
    </row>
    <row r="234" spans="1:13">
      <c r="A234" s="426" t="s">
        <v>462</v>
      </c>
      <c r="B234" s="422" t="s">
        <v>1001</v>
      </c>
      <c r="C234" s="422" t="s">
        <v>692</v>
      </c>
    </row>
    <row r="235" spans="1:13">
      <c r="A235" s="426" t="s">
        <v>610</v>
      </c>
      <c r="B235" s="422" t="s">
        <v>829</v>
      </c>
      <c r="C235" s="422" t="s">
        <v>250</v>
      </c>
    </row>
    <row r="236" spans="1:13" ht="12.75" customHeight="1">
      <c r="A236" s="426" t="s">
        <v>608</v>
      </c>
      <c r="B236" s="422"/>
      <c r="C236" s="422"/>
    </row>
    <row r="237" spans="1:13" ht="12.75" customHeight="1">
      <c r="A237" s="426" t="s">
        <v>456</v>
      </c>
      <c r="B237" s="422"/>
      <c r="C237" s="422"/>
    </row>
    <row r="238" spans="1:13" ht="12.75" customHeight="1">
      <c r="A238" s="426" t="s">
        <v>455</v>
      </c>
      <c r="B238" s="422"/>
      <c r="C238" s="422"/>
    </row>
    <row r="239" spans="1:13" ht="25.5">
      <c r="A239" s="426" t="s">
        <v>454</v>
      </c>
      <c r="B239" s="422" t="s">
        <v>1000</v>
      </c>
      <c r="C239" s="422"/>
    </row>
    <row r="240" spans="1:13" ht="25.5">
      <c r="A240" s="425" t="s">
        <v>453</v>
      </c>
      <c r="B240" s="422" t="s">
        <v>999</v>
      </c>
      <c r="C240" s="422" t="s">
        <v>998</v>
      </c>
    </row>
    <row r="241" spans="1:13" ht="25.5">
      <c r="A241" s="425" t="s">
        <v>607</v>
      </c>
      <c r="B241" s="423" t="s">
        <v>706</v>
      </c>
      <c r="C241" s="423" t="s">
        <v>706</v>
      </c>
    </row>
    <row r="242" spans="1:13">
      <c r="A242" s="425" t="s">
        <v>452</v>
      </c>
      <c r="B242" s="437" t="s">
        <v>997</v>
      </c>
      <c r="C242" s="437" t="s">
        <v>996</v>
      </c>
    </row>
    <row r="243" spans="1:13" s="431" customFormat="1" ht="12" customHeight="1">
      <c r="A243" s="436"/>
      <c r="B243" s="435"/>
      <c r="C243" s="435"/>
      <c r="E243" s="483"/>
      <c r="F243" s="482"/>
      <c r="G243" s="433"/>
      <c r="H243" s="433"/>
      <c r="I243" s="432"/>
      <c r="J243" s="432"/>
      <c r="K243" s="432"/>
      <c r="L243" s="432"/>
      <c r="M243" s="432"/>
    </row>
    <row r="244" spans="1:13" ht="25.5">
      <c r="A244" s="430" t="s">
        <v>467</v>
      </c>
      <c r="B244" s="481" t="s">
        <v>32</v>
      </c>
      <c r="C244" s="429" t="s">
        <v>33</v>
      </c>
      <c r="D244" s="301">
        <v>2</v>
      </c>
    </row>
    <row r="245" spans="1:13" ht="51">
      <c r="A245" s="426" t="s">
        <v>466</v>
      </c>
      <c r="B245" s="476" t="s">
        <v>995</v>
      </c>
      <c r="C245" s="422" t="s">
        <v>994</v>
      </c>
    </row>
    <row r="246" spans="1:13">
      <c r="A246" s="426" t="s">
        <v>522</v>
      </c>
      <c r="B246" s="480">
        <v>40374</v>
      </c>
      <c r="C246" s="428">
        <v>40378</v>
      </c>
    </row>
    <row r="247" spans="1:13">
      <c r="A247" s="426" t="s">
        <v>615</v>
      </c>
      <c r="B247" s="479">
        <v>599171</v>
      </c>
      <c r="C247" s="427">
        <v>144000</v>
      </c>
      <c r="E247" s="419">
        <f>B247+C247</f>
        <v>743171</v>
      </c>
    </row>
    <row r="248" spans="1:13">
      <c r="A248" s="426" t="s">
        <v>614</v>
      </c>
      <c r="B248" s="478">
        <v>583708</v>
      </c>
      <c r="C248" s="427">
        <v>144000</v>
      </c>
      <c r="F248" s="315">
        <f>B248+C248</f>
        <v>727708</v>
      </c>
    </row>
    <row r="249" spans="1:13">
      <c r="A249" s="426" t="s">
        <v>613</v>
      </c>
      <c r="B249" s="476" t="s">
        <v>630</v>
      </c>
      <c r="C249" s="422" t="s">
        <v>675</v>
      </c>
    </row>
    <row r="250" spans="1:13">
      <c r="A250" s="426" t="s">
        <v>462</v>
      </c>
      <c r="B250" s="477" t="s">
        <v>692</v>
      </c>
      <c r="C250" s="422" t="s">
        <v>562</v>
      </c>
    </row>
    <row r="251" spans="1:13">
      <c r="A251" s="426" t="s">
        <v>610</v>
      </c>
      <c r="B251" s="476" t="s">
        <v>114</v>
      </c>
      <c r="C251" s="422" t="s">
        <v>241</v>
      </c>
    </row>
    <row r="252" spans="1:13" ht="12.75" customHeight="1">
      <c r="A252" s="426" t="s">
        <v>608</v>
      </c>
      <c r="B252" s="476"/>
      <c r="C252" s="422"/>
    </row>
    <row r="253" spans="1:13" ht="12.75" customHeight="1">
      <c r="A253" s="426" t="s">
        <v>456</v>
      </c>
      <c r="B253" s="476"/>
      <c r="C253" s="422"/>
    </row>
    <row r="254" spans="1:13" ht="12.75" customHeight="1">
      <c r="A254" s="426" t="s">
        <v>455</v>
      </c>
      <c r="B254" s="476"/>
      <c r="C254" s="422"/>
    </row>
    <row r="255" spans="1:13" ht="12.75" customHeight="1">
      <c r="A255" s="426" t="s">
        <v>454</v>
      </c>
      <c r="B255" s="476"/>
      <c r="C255" s="422"/>
    </row>
    <row r="256" spans="1:13" ht="12.75" customHeight="1">
      <c r="A256" s="425" t="s">
        <v>453</v>
      </c>
      <c r="B256" s="477" t="s">
        <v>655</v>
      </c>
      <c r="C256" s="422" t="s">
        <v>655</v>
      </c>
    </row>
    <row r="257" spans="1:13" ht="12.75" customHeight="1">
      <c r="A257" s="425" t="s">
        <v>607</v>
      </c>
      <c r="B257" s="506" t="s">
        <v>706</v>
      </c>
      <c r="C257" s="422"/>
    </row>
    <row r="258" spans="1:13">
      <c r="A258" s="425" t="s">
        <v>452</v>
      </c>
      <c r="B258" s="474" t="s">
        <v>993</v>
      </c>
      <c r="C258" s="437" t="s">
        <v>992</v>
      </c>
    </row>
    <row r="259" spans="1:13" s="431" customFormat="1" ht="16.5" customHeight="1">
      <c r="A259" s="436"/>
      <c r="B259" s="435"/>
      <c r="C259" s="435"/>
      <c r="E259" s="483"/>
      <c r="F259" s="482"/>
      <c r="G259" s="433"/>
      <c r="H259" s="433"/>
      <c r="I259" s="432"/>
      <c r="J259" s="432"/>
      <c r="K259" s="432"/>
      <c r="L259" s="432"/>
      <c r="M259" s="432"/>
    </row>
    <row r="260" spans="1:13" ht="25.5">
      <c r="A260" s="430" t="s">
        <v>467</v>
      </c>
      <c r="B260" s="429" t="s">
        <v>991</v>
      </c>
      <c r="C260" s="429" t="s">
        <v>35</v>
      </c>
      <c r="D260" s="301">
        <v>2</v>
      </c>
    </row>
    <row r="261" spans="1:13" ht="63.75">
      <c r="A261" s="426" t="s">
        <v>466</v>
      </c>
      <c r="B261" s="422"/>
      <c r="C261" s="422" t="s">
        <v>990</v>
      </c>
    </row>
    <row r="262" spans="1:13">
      <c r="A262" s="426" t="s">
        <v>522</v>
      </c>
      <c r="B262" s="428">
        <v>40380</v>
      </c>
      <c r="C262" s="428">
        <v>40379</v>
      </c>
    </row>
    <row r="263" spans="1:13">
      <c r="A263" s="426" t="s">
        <v>615</v>
      </c>
      <c r="B263" s="427">
        <v>14000000</v>
      </c>
      <c r="C263" s="427">
        <v>76450</v>
      </c>
      <c r="E263" s="419">
        <f>B263+C263</f>
        <v>14076450</v>
      </c>
    </row>
    <row r="264" spans="1:13">
      <c r="A264" s="426" t="s">
        <v>614</v>
      </c>
      <c r="B264" s="440">
        <v>405759</v>
      </c>
      <c r="C264" s="440">
        <v>71650</v>
      </c>
      <c r="F264" s="315">
        <f>B264+C264</f>
        <v>477409</v>
      </c>
    </row>
    <row r="265" spans="1:13">
      <c r="A265" s="426" t="s">
        <v>613</v>
      </c>
      <c r="B265" s="422" t="s">
        <v>630</v>
      </c>
      <c r="C265" s="422" t="s">
        <v>675</v>
      </c>
    </row>
    <row r="266" spans="1:13">
      <c r="A266" s="426" t="s">
        <v>462</v>
      </c>
      <c r="B266" s="422" t="s">
        <v>989</v>
      </c>
      <c r="C266" s="422" t="s">
        <v>836</v>
      </c>
    </row>
    <row r="267" spans="1:13">
      <c r="A267" s="426" t="s">
        <v>610</v>
      </c>
      <c r="B267" s="422" t="s">
        <v>115</v>
      </c>
      <c r="C267" s="422" t="s">
        <v>241</v>
      </c>
    </row>
    <row r="268" spans="1:13" ht="12.75" customHeight="1">
      <c r="A268" s="426" t="s">
        <v>608</v>
      </c>
      <c r="B268" s="422"/>
      <c r="C268" s="422"/>
    </row>
    <row r="269" spans="1:13" ht="12.75" customHeight="1">
      <c r="A269" s="426" t="s">
        <v>456</v>
      </c>
      <c r="B269" s="422"/>
      <c r="C269" s="422"/>
    </row>
    <row r="270" spans="1:13" ht="12.75" customHeight="1">
      <c r="A270" s="426" t="s">
        <v>455</v>
      </c>
      <c r="B270" s="422"/>
      <c r="C270" s="422"/>
    </row>
    <row r="271" spans="1:13" ht="12.75" customHeight="1">
      <c r="A271" s="426" t="s">
        <v>454</v>
      </c>
      <c r="B271" s="422" t="s">
        <v>988</v>
      </c>
      <c r="C271" s="422"/>
    </row>
    <row r="272" spans="1:13" ht="12.75" customHeight="1">
      <c r="A272" s="425" t="s">
        <v>453</v>
      </c>
      <c r="B272" s="422" t="s">
        <v>976</v>
      </c>
      <c r="C272" s="422" t="s">
        <v>987</v>
      </c>
    </row>
    <row r="273" spans="1:13" ht="12.75" customHeight="1">
      <c r="A273" s="425" t="s">
        <v>607</v>
      </c>
      <c r="B273" s="423" t="s">
        <v>739</v>
      </c>
      <c r="C273" s="422"/>
    </row>
    <row r="274" spans="1:13">
      <c r="A274" s="425" t="s">
        <v>452</v>
      </c>
      <c r="B274" s="437" t="s">
        <v>986</v>
      </c>
      <c r="C274" s="437" t="s">
        <v>985</v>
      </c>
    </row>
    <row r="275" spans="1:13" s="431" customFormat="1" ht="14.25" customHeight="1">
      <c r="A275" s="436"/>
      <c r="B275" s="435"/>
      <c r="C275" s="435"/>
      <c r="E275" s="483"/>
      <c r="F275" s="482"/>
      <c r="G275" s="433"/>
      <c r="H275" s="433"/>
      <c r="I275" s="432"/>
      <c r="J275" s="432"/>
      <c r="K275" s="432"/>
      <c r="L275" s="432"/>
      <c r="M275" s="432"/>
    </row>
    <row r="276" spans="1:13" ht="25.5">
      <c r="A276" s="430" t="s">
        <v>467</v>
      </c>
      <c r="B276" s="429" t="s">
        <v>36</v>
      </c>
      <c r="C276" s="429" t="s">
        <v>984</v>
      </c>
      <c r="D276" s="301">
        <v>2</v>
      </c>
    </row>
    <row r="277" spans="1:13" ht="76.5">
      <c r="A277" s="426" t="s">
        <v>466</v>
      </c>
      <c r="B277" s="422" t="s">
        <v>983</v>
      </c>
      <c r="C277" s="422" t="s">
        <v>982</v>
      </c>
    </row>
    <row r="278" spans="1:13">
      <c r="A278" s="426" t="s">
        <v>522</v>
      </c>
      <c r="B278" s="428">
        <v>40380</v>
      </c>
      <c r="C278" s="428">
        <v>40380</v>
      </c>
    </row>
    <row r="279" spans="1:13">
      <c r="A279" s="426" t="s">
        <v>615</v>
      </c>
      <c r="B279" s="427">
        <v>29000000</v>
      </c>
      <c r="C279" s="427">
        <v>15000000</v>
      </c>
      <c r="E279" s="419">
        <f>B279+C279</f>
        <v>44000000</v>
      </c>
    </row>
    <row r="280" spans="1:13">
      <c r="A280" s="426" t="s">
        <v>614</v>
      </c>
      <c r="B280" s="427">
        <v>28999999</v>
      </c>
      <c r="C280" s="440">
        <v>9839310</v>
      </c>
      <c r="F280" s="315">
        <f>B280+C280</f>
        <v>38839309</v>
      </c>
    </row>
    <row r="281" spans="1:13">
      <c r="A281" s="426" t="s">
        <v>613</v>
      </c>
      <c r="B281" s="422" t="s">
        <v>675</v>
      </c>
      <c r="C281" s="422" t="s">
        <v>630</v>
      </c>
    </row>
    <row r="282" spans="1:13">
      <c r="A282" s="426" t="s">
        <v>462</v>
      </c>
      <c r="B282" s="422" t="s">
        <v>691</v>
      </c>
      <c r="C282" s="422" t="s">
        <v>691</v>
      </c>
    </row>
    <row r="283" spans="1:13">
      <c r="A283" s="426" t="s">
        <v>610</v>
      </c>
      <c r="B283" s="422" t="s">
        <v>116</v>
      </c>
      <c r="C283" s="422" t="s">
        <v>250</v>
      </c>
    </row>
    <row r="284" spans="1:13" ht="25.5">
      <c r="A284" s="426" t="s">
        <v>608</v>
      </c>
      <c r="B284" s="422"/>
      <c r="C284" s="422" t="s">
        <v>981</v>
      </c>
    </row>
    <row r="285" spans="1:13" ht="25.5">
      <c r="A285" s="426" t="s">
        <v>456</v>
      </c>
      <c r="B285" s="422"/>
      <c r="C285" s="422" t="s">
        <v>980</v>
      </c>
    </row>
    <row r="286" spans="1:13" ht="89.25">
      <c r="A286" s="426" t="s">
        <v>455</v>
      </c>
      <c r="B286" s="422"/>
      <c r="C286" s="422" t="s">
        <v>979</v>
      </c>
    </row>
    <row r="287" spans="1:13" ht="25.5">
      <c r="A287" s="426" t="s">
        <v>454</v>
      </c>
      <c r="B287" s="422" t="s">
        <v>978</v>
      </c>
      <c r="C287" s="422" t="s">
        <v>977</v>
      </c>
    </row>
    <row r="288" spans="1:13" ht="25.5">
      <c r="A288" s="425" t="s">
        <v>453</v>
      </c>
      <c r="B288" s="422" t="s">
        <v>976</v>
      </c>
      <c r="C288" s="422" t="s">
        <v>975</v>
      </c>
    </row>
    <row r="289" spans="1:13" ht="25.5">
      <c r="A289" s="425" t="s">
        <v>607</v>
      </c>
      <c r="B289" s="423" t="s">
        <v>706</v>
      </c>
      <c r="C289" s="423" t="s">
        <v>706</v>
      </c>
    </row>
    <row r="290" spans="1:13">
      <c r="A290" s="425" t="s">
        <v>452</v>
      </c>
      <c r="B290" s="474" t="s">
        <v>974</v>
      </c>
      <c r="C290" s="505" t="s">
        <v>973</v>
      </c>
    </row>
    <row r="291" spans="1:13" s="431" customFormat="1" ht="15" customHeight="1">
      <c r="A291" s="436"/>
      <c r="B291" s="435"/>
      <c r="C291" s="435"/>
      <c r="E291" s="483"/>
      <c r="F291" s="482"/>
      <c r="G291" s="433"/>
      <c r="H291" s="433"/>
      <c r="I291" s="432"/>
      <c r="J291" s="432"/>
      <c r="K291" s="432"/>
      <c r="L291" s="432"/>
      <c r="M291" s="432"/>
    </row>
    <row r="292" spans="1:13" ht="25.5">
      <c r="A292" s="430" t="s">
        <v>467</v>
      </c>
      <c r="B292" s="429" t="s">
        <v>37</v>
      </c>
      <c r="C292" s="429" t="s">
        <v>38</v>
      </c>
      <c r="D292" s="301">
        <v>2</v>
      </c>
    </row>
    <row r="293" spans="1:13" ht="102">
      <c r="A293" s="426" t="s">
        <v>466</v>
      </c>
      <c r="B293" s="422" t="s">
        <v>972</v>
      </c>
      <c r="C293" s="422" t="s">
        <v>971</v>
      </c>
    </row>
    <row r="294" spans="1:13">
      <c r="A294" s="426" t="s">
        <v>522</v>
      </c>
      <c r="B294" s="428">
        <v>40380</v>
      </c>
      <c r="C294" s="428">
        <v>40380</v>
      </c>
    </row>
    <row r="295" spans="1:13">
      <c r="A295" s="426" t="s">
        <v>615</v>
      </c>
      <c r="B295" s="427">
        <v>35000000</v>
      </c>
      <c r="C295" s="427">
        <v>3000000</v>
      </c>
      <c r="E295" s="419">
        <f>B295+C295</f>
        <v>38000000</v>
      </c>
    </row>
    <row r="296" spans="1:13">
      <c r="A296" s="426" t="s">
        <v>614</v>
      </c>
      <c r="B296" s="440">
        <v>7315953</v>
      </c>
      <c r="C296" s="440">
        <v>1419543</v>
      </c>
      <c r="F296" s="315">
        <f>B296+C296</f>
        <v>8735496</v>
      </c>
    </row>
    <row r="297" spans="1:13">
      <c r="A297" s="426" t="s">
        <v>613</v>
      </c>
      <c r="B297" s="422" t="s">
        <v>630</v>
      </c>
      <c r="C297" s="422" t="s">
        <v>630</v>
      </c>
    </row>
    <row r="298" spans="1:13">
      <c r="A298" s="426" t="s">
        <v>462</v>
      </c>
      <c r="B298" s="422" t="s">
        <v>562</v>
      </c>
      <c r="C298" s="422" t="s">
        <v>691</v>
      </c>
    </row>
    <row r="299" spans="1:13">
      <c r="A299" s="426" t="s">
        <v>610</v>
      </c>
      <c r="B299" s="422" t="s">
        <v>250</v>
      </c>
      <c r="C299" s="422" t="s">
        <v>970</v>
      </c>
    </row>
    <row r="300" spans="1:13" ht="12.75" customHeight="1">
      <c r="A300" s="426" t="s">
        <v>608</v>
      </c>
      <c r="B300" s="422"/>
      <c r="C300" s="422" t="s">
        <v>969</v>
      </c>
    </row>
    <row r="301" spans="1:13" ht="38.25">
      <c r="A301" s="426" t="s">
        <v>456</v>
      </c>
      <c r="B301" s="422"/>
      <c r="C301" s="422" t="s">
        <v>968</v>
      </c>
    </row>
    <row r="302" spans="1:13" ht="38.25">
      <c r="A302" s="426" t="s">
        <v>455</v>
      </c>
      <c r="B302" s="422"/>
      <c r="C302" s="422" t="s">
        <v>967</v>
      </c>
    </row>
    <row r="303" spans="1:13">
      <c r="A303" s="426" t="s">
        <v>454</v>
      </c>
      <c r="B303" s="422"/>
      <c r="C303" s="422" t="s">
        <v>966</v>
      </c>
    </row>
    <row r="304" spans="1:13" ht="12.75" customHeight="1">
      <c r="A304" s="425" t="s">
        <v>453</v>
      </c>
      <c r="B304" s="422" t="s">
        <v>965</v>
      </c>
      <c r="C304" s="422" t="s">
        <v>964</v>
      </c>
    </row>
    <row r="305" spans="1:13" ht="12.75" customHeight="1">
      <c r="A305" s="425" t="s">
        <v>607</v>
      </c>
      <c r="B305" s="423" t="s">
        <v>706</v>
      </c>
      <c r="C305" s="423" t="s">
        <v>706</v>
      </c>
    </row>
    <row r="306" spans="1:13">
      <c r="A306" s="425" t="s">
        <v>452</v>
      </c>
      <c r="B306" s="437" t="s">
        <v>963</v>
      </c>
      <c r="C306" s="437" t="s">
        <v>962</v>
      </c>
    </row>
    <row r="307" spans="1:13" s="431" customFormat="1" ht="12.75" customHeight="1">
      <c r="A307" s="436"/>
      <c r="B307" s="435"/>
      <c r="C307" s="435"/>
      <c r="E307" s="483"/>
      <c r="F307" s="482"/>
      <c r="G307" s="433"/>
      <c r="H307" s="433"/>
      <c r="I307" s="432"/>
      <c r="J307" s="432"/>
      <c r="K307" s="432"/>
      <c r="L307" s="432"/>
      <c r="M307" s="432"/>
    </row>
    <row r="308" spans="1:13" ht="25.5">
      <c r="A308" s="430" t="s">
        <v>467</v>
      </c>
      <c r="B308" s="504" t="s">
        <v>39</v>
      </c>
      <c r="C308" s="429" t="s">
        <v>40</v>
      </c>
      <c r="D308" s="301">
        <v>2</v>
      </c>
    </row>
    <row r="309" spans="1:13" ht="229.5">
      <c r="A309" s="426" t="s">
        <v>466</v>
      </c>
      <c r="B309" s="476" t="s">
        <v>961</v>
      </c>
      <c r="C309" s="422" t="s">
        <v>960</v>
      </c>
    </row>
    <row r="310" spans="1:13">
      <c r="A310" s="426" t="s">
        <v>522</v>
      </c>
      <c r="B310" s="480">
        <v>40385</v>
      </c>
      <c r="C310" s="428">
        <v>40394</v>
      </c>
    </row>
    <row r="311" spans="1:13">
      <c r="A311" s="426" t="s">
        <v>615</v>
      </c>
      <c r="B311" s="479">
        <v>100000</v>
      </c>
      <c r="C311" s="427">
        <v>1691852</v>
      </c>
      <c r="E311" s="419">
        <f>B311+C311</f>
        <v>1791852</v>
      </c>
    </row>
    <row r="312" spans="1:13">
      <c r="A312" s="426" t="s">
        <v>614</v>
      </c>
      <c r="B312" s="479">
        <v>99392</v>
      </c>
      <c r="C312" s="478">
        <v>724129</v>
      </c>
      <c r="F312" s="315">
        <f>B312+C312</f>
        <v>823521</v>
      </c>
    </row>
    <row r="313" spans="1:13">
      <c r="A313" s="426" t="s">
        <v>613</v>
      </c>
      <c r="B313" s="476" t="s">
        <v>675</v>
      </c>
      <c r="C313" s="422" t="s">
        <v>630</v>
      </c>
    </row>
    <row r="314" spans="1:13">
      <c r="A314" s="426" t="s">
        <v>462</v>
      </c>
      <c r="B314" s="476" t="s">
        <v>692</v>
      </c>
      <c r="C314" s="476" t="s">
        <v>692</v>
      </c>
    </row>
    <row r="315" spans="1:13">
      <c r="A315" s="426" t="s">
        <v>610</v>
      </c>
      <c r="B315" s="503" t="s">
        <v>115</v>
      </c>
      <c r="C315" s="422" t="s">
        <v>959</v>
      </c>
    </row>
    <row r="316" spans="1:13" ht="12.75" customHeight="1">
      <c r="A316" s="426" t="s">
        <v>608</v>
      </c>
      <c r="B316" s="503"/>
      <c r="C316" s="422"/>
    </row>
    <row r="317" spans="1:13" ht="12.75" customHeight="1">
      <c r="A317" s="426" t="s">
        <v>456</v>
      </c>
      <c r="B317" s="503"/>
      <c r="C317" s="422"/>
    </row>
    <row r="318" spans="1:13" ht="12.75" customHeight="1">
      <c r="A318" s="426" t="s">
        <v>455</v>
      </c>
      <c r="B318" s="503"/>
      <c r="C318" s="422"/>
    </row>
    <row r="319" spans="1:13" ht="25.5">
      <c r="A319" s="426" t="s">
        <v>454</v>
      </c>
      <c r="B319" s="503"/>
      <c r="C319" s="422" t="s">
        <v>958</v>
      </c>
    </row>
    <row r="320" spans="1:13" ht="12.75" customHeight="1">
      <c r="A320" s="425" t="s">
        <v>453</v>
      </c>
      <c r="B320" s="503" t="s">
        <v>655</v>
      </c>
      <c r="C320" s="422" t="s">
        <v>957</v>
      </c>
    </row>
    <row r="321" spans="1:13" ht="12.75" customHeight="1">
      <c r="A321" s="425" t="s">
        <v>607</v>
      </c>
      <c r="B321" s="503"/>
      <c r="C321" s="423" t="s">
        <v>706</v>
      </c>
    </row>
    <row r="322" spans="1:13">
      <c r="A322" s="425" t="s">
        <v>452</v>
      </c>
      <c r="B322" s="502" t="s">
        <v>956</v>
      </c>
      <c r="C322" s="437" t="s">
        <v>955</v>
      </c>
    </row>
    <row r="323" spans="1:13" s="431" customFormat="1" ht="12" customHeight="1">
      <c r="A323" s="436"/>
      <c r="B323" s="435"/>
      <c r="C323" s="435"/>
      <c r="E323" s="483"/>
      <c r="F323" s="482"/>
      <c r="G323" s="433"/>
      <c r="H323" s="433"/>
      <c r="I323" s="432"/>
      <c r="J323" s="432"/>
      <c r="K323" s="432"/>
      <c r="L323" s="432"/>
      <c r="M323" s="432"/>
    </row>
    <row r="324" spans="1:13">
      <c r="A324" s="430" t="s">
        <v>467</v>
      </c>
      <c r="B324" s="481" t="s">
        <v>954</v>
      </c>
      <c r="C324" s="429" t="s">
        <v>42</v>
      </c>
      <c r="D324" s="301">
        <v>2</v>
      </c>
    </row>
    <row r="325" spans="1:13" ht="140.25">
      <c r="A325" s="426" t="s">
        <v>466</v>
      </c>
      <c r="B325" s="476" t="s">
        <v>953</v>
      </c>
      <c r="C325" s="422" t="s">
        <v>952</v>
      </c>
    </row>
    <row r="326" spans="1:13">
      <c r="A326" s="426" t="s">
        <v>522</v>
      </c>
      <c r="B326" s="480">
        <v>40416</v>
      </c>
      <c r="C326" s="428">
        <v>40416</v>
      </c>
    </row>
    <row r="327" spans="1:13">
      <c r="A327" s="426" t="s">
        <v>615</v>
      </c>
      <c r="B327" s="479">
        <v>150000</v>
      </c>
      <c r="C327" s="427">
        <v>429000</v>
      </c>
      <c r="E327" s="419">
        <f>B327+C327</f>
        <v>579000</v>
      </c>
    </row>
    <row r="328" spans="1:13">
      <c r="A328" s="426" t="s">
        <v>614</v>
      </c>
      <c r="B328" s="479">
        <v>600</v>
      </c>
      <c r="C328" s="478">
        <v>47005</v>
      </c>
      <c r="F328" s="315">
        <f>B328+C328</f>
        <v>47605</v>
      </c>
    </row>
    <row r="329" spans="1:13">
      <c r="A329" s="426" t="s">
        <v>613</v>
      </c>
      <c r="B329" s="476" t="s">
        <v>630</v>
      </c>
      <c r="C329" s="476" t="s">
        <v>630</v>
      </c>
    </row>
    <row r="330" spans="1:13">
      <c r="A330" s="426" t="s">
        <v>462</v>
      </c>
      <c r="B330" s="476" t="s">
        <v>692</v>
      </c>
      <c r="C330" s="422" t="s">
        <v>692</v>
      </c>
    </row>
    <row r="331" spans="1:13">
      <c r="A331" s="426" t="s">
        <v>610</v>
      </c>
      <c r="B331" s="476" t="s">
        <v>115</v>
      </c>
      <c r="C331" s="422" t="s">
        <v>115</v>
      </c>
    </row>
    <row r="332" spans="1:13" ht="12.75" customHeight="1">
      <c r="A332" s="426" t="s">
        <v>608</v>
      </c>
      <c r="B332" s="476"/>
      <c r="C332" s="422"/>
    </row>
    <row r="333" spans="1:13" ht="12.75" customHeight="1">
      <c r="A333" s="426" t="s">
        <v>456</v>
      </c>
      <c r="B333" s="476"/>
      <c r="C333" s="422"/>
    </row>
    <row r="334" spans="1:13" ht="12.75" customHeight="1">
      <c r="A334" s="426" t="s">
        <v>455</v>
      </c>
      <c r="B334" s="476"/>
      <c r="C334" s="422"/>
    </row>
    <row r="335" spans="1:13" ht="12.75" customHeight="1">
      <c r="A335" s="426" t="s">
        <v>454</v>
      </c>
      <c r="B335" s="476"/>
      <c r="C335" s="477"/>
    </row>
    <row r="336" spans="1:13" ht="12.75" customHeight="1">
      <c r="A336" s="425" t="s">
        <v>453</v>
      </c>
      <c r="B336" s="476" t="s">
        <v>951</v>
      </c>
      <c r="C336" s="422" t="s">
        <v>951</v>
      </c>
    </row>
    <row r="337" spans="1:13" ht="12.75" customHeight="1">
      <c r="A337" s="425" t="s">
        <v>607</v>
      </c>
      <c r="B337" s="476"/>
      <c r="C337" s="423" t="s">
        <v>706</v>
      </c>
    </row>
    <row r="338" spans="1:13">
      <c r="A338" s="425" t="s">
        <v>452</v>
      </c>
      <c r="B338" s="474" t="s">
        <v>950</v>
      </c>
      <c r="C338" s="437" t="s">
        <v>949</v>
      </c>
    </row>
    <row r="339" spans="1:13" s="431" customFormat="1" ht="9" customHeight="1">
      <c r="A339" s="436"/>
      <c r="B339" s="435"/>
      <c r="C339" s="435"/>
      <c r="E339" s="483"/>
      <c r="F339" s="482"/>
      <c r="G339" s="433"/>
      <c r="H339" s="433"/>
      <c r="I339" s="432"/>
      <c r="J339" s="432"/>
      <c r="K339" s="432"/>
      <c r="L339" s="432"/>
      <c r="M339" s="432"/>
    </row>
    <row r="340" spans="1:13" ht="25.5">
      <c r="A340" s="430" t="s">
        <v>467</v>
      </c>
      <c r="B340" s="429" t="s">
        <v>948</v>
      </c>
      <c r="C340" s="429" t="s">
        <v>44</v>
      </c>
      <c r="D340" s="301">
        <v>2</v>
      </c>
    </row>
    <row r="341" spans="1:13" ht="102">
      <c r="A341" s="426" t="s">
        <v>466</v>
      </c>
      <c r="B341" s="422" t="s">
        <v>879</v>
      </c>
      <c r="C341" s="422" t="s">
        <v>947</v>
      </c>
    </row>
    <row r="342" spans="1:13">
      <c r="A342" s="426" t="s">
        <v>522</v>
      </c>
      <c r="B342" s="428">
        <v>40450</v>
      </c>
      <c r="C342" s="428">
        <v>40457</v>
      </c>
    </row>
    <row r="343" spans="1:13">
      <c r="A343" s="426" t="s">
        <v>615</v>
      </c>
      <c r="B343" s="427">
        <v>20000000</v>
      </c>
      <c r="C343" s="427">
        <v>300000</v>
      </c>
      <c r="E343" s="419">
        <f>B343+C343</f>
        <v>20300000</v>
      </c>
    </row>
    <row r="344" spans="1:13">
      <c r="A344" s="426" t="s">
        <v>614</v>
      </c>
      <c r="B344" s="440">
        <v>5203567</v>
      </c>
      <c r="C344" s="440">
        <v>7136</v>
      </c>
      <c r="F344" s="315">
        <f>B344+C344</f>
        <v>5210703</v>
      </c>
    </row>
    <row r="345" spans="1:13">
      <c r="A345" s="426" t="s">
        <v>613</v>
      </c>
      <c r="B345" s="422" t="s">
        <v>630</v>
      </c>
      <c r="C345" s="422" t="s">
        <v>630</v>
      </c>
    </row>
    <row r="346" spans="1:13">
      <c r="A346" s="426" t="s">
        <v>462</v>
      </c>
      <c r="B346" s="422" t="s">
        <v>691</v>
      </c>
      <c r="C346" s="422" t="s">
        <v>692</v>
      </c>
    </row>
    <row r="347" spans="1:13">
      <c r="A347" s="426" t="s">
        <v>610</v>
      </c>
      <c r="B347" s="422" t="s">
        <v>829</v>
      </c>
      <c r="C347" s="422" t="s">
        <v>829</v>
      </c>
    </row>
    <row r="348" spans="1:13" ht="25.5">
      <c r="A348" s="426" t="s">
        <v>608</v>
      </c>
      <c r="B348" s="422" t="s">
        <v>946</v>
      </c>
      <c r="C348" s="422"/>
    </row>
    <row r="349" spans="1:13" ht="38.25">
      <c r="A349" s="426" t="s">
        <v>456</v>
      </c>
      <c r="B349" s="422" t="s">
        <v>945</v>
      </c>
      <c r="C349" s="422"/>
    </row>
    <row r="350" spans="1:13" ht="140.25">
      <c r="A350" s="426" t="s">
        <v>455</v>
      </c>
      <c r="B350" s="422" t="s">
        <v>944</v>
      </c>
      <c r="C350" s="422"/>
    </row>
    <row r="351" spans="1:13">
      <c r="A351" s="426" t="s">
        <v>454</v>
      </c>
      <c r="B351" s="422" t="s">
        <v>943</v>
      </c>
      <c r="C351" s="422"/>
    </row>
    <row r="352" spans="1:13" ht="12.75" customHeight="1">
      <c r="A352" s="425" t="s">
        <v>453</v>
      </c>
      <c r="B352" s="422" t="s">
        <v>942</v>
      </c>
      <c r="C352" s="422" t="s">
        <v>655</v>
      </c>
    </row>
    <row r="353" spans="1:13" ht="12.75" customHeight="1">
      <c r="A353" s="425" t="s">
        <v>607</v>
      </c>
      <c r="B353" s="423" t="s">
        <v>706</v>
      </c>
      <c r="C353" s="423" t="s">
        <v>706</v>
      </c>
    </row>
    <row r="354" spans="1:13">
      <c r="A354" s="425" t="s">
        <v>452</v>
      </c>
      <c r="B354" s="437" t="s">
        <v>941</v>
      </c>
      <c r="C354" s="437" t="s">
        <v>940</v>
      </c>
    </row>
    <row r="355" spans="1:13" s="431" customFormat="1" ht="14.25" customHeight="1">
      <c r="A355" s="436"/>
      <c r="B355" s="451"/>
      <c r="C355" s="451"/>
      <c r="E355" s="434"/>
      <c r="G355" s="433"/>
      <c r="H355" s="433"/>
      <c r="I355" s="432"/>
      <c r="J355" s="432"/>
      <c r="K355" s="432"/>
      <c r="L355" s="432"/>
      <c r="M355" s="432"/>
    </row>
    <row r="356" spans="1:13">
      <c r="A356" s="430" t="s">
        <v>467</v>
      </c>
      <c r="B356" s="501" t="s">
        <v>126</v>
      </c>
      <c r="C356" s="429" t="s">
        <v>45</v>
      </c>
      <c r="D356" s="301">
        <v>2</v>
      </c>
    </row>
    <row r="357" spans="1:13" ht="78" customHeight="1">
      <c r="A357" s="426" t="s">
        <v>466</v>
      </c>
      <c r="B357" s="469" t="s">
        <v>939</v>
      </c>
      <c r="C357" s="422" t="s">
        <v>938</v>
      </c>
    </row>
    <row r="358" spans="1:13">
      <c r="A358" s="426" t="s">
        <v>522</v>
      </c>
      <c r="B358" s="471">
        <v>40460</v>
      </c>
      <c r="C358" s="471">
        <v>40460</v>
      </c>
    </row>
    <row r="359" spans="1:13">
      <c r="A359" s="426" t="s">
        <v>615</v>
      </c>
      <c r="B359" s="440">
        <v>7572110</v>
      </c>
      <c r="C359" s="440">
        <v>12573847</v>
      </c>
      <c r="E359" s="419">
        <f>B359+C359</f>
        <v>20145957</v>
      </c>
    </row>
    <row r="360" spans="1:13">
      <c r="A360" s="426" t="s">
        <v>614</v>
      </c>
      <c r="B360" s="440">
        <v>7572110</v>
      </c>
      <c r="C360" s="440">
        <v>7643491</v>
      </c>
      <c r="F360" s="419">
        <f>B360+C360</f>
        <v>15215601</v>
      </c>
    </row>
    <row r="361" spans="1:13">
      <c r="A361" s="426" t="s">
        <v>613</v>
      </c>
      <c r="B361" s="469" t="s">
        <v>630</v>
      </c>
      <c r="C361" s="469" t="s">
        <v>630</v>
      </c>
    </row>
    <row r="362" spans="1:13">
      <c r="A362" s="426" t="s">
        <v>462</v>
      </c>
      <c r="B362" s="469" t="s">
        <v>931</v>
      </c>
      <c r="C362" s="469" t="s">
        <v>931</v>
      </c>
    </row>
    <row r="363" spans="1:13">
      <c r="A363" s="426" t="s">
        <v>610</v>
      </c>
      <c r="B363" s="469" t="s">
        <v>114</v>
      </c>
      <c r="C363" s="469" t="s">
        <v>876</v>
      </c>
    </row>
    <row r="364" spans="1:13" ht="25.5">
      <c r="A364" s="426" t="s">
        <v>608</v>
      </c>
      <c r="B364" s="423"/>
      <c r="C364" s="423"/>
    </row>
    <row r="365" spans="1:13">
      <c r="A365" s="426" t="s">
        <v>456</v>
      </c>
      <c r="B365" s="423"/>
      <c r="C365" s="423"/>
    </row>
    <row r="366" spans="1:13" ht="25.5">
      <c r="A366" s="426" t="s">
        <v>455</v>
      </c>
      <c r="B366" s="423"/>
      <c r="C366" s="423"/>
    </row>
    <row r="367" spans="1:13">
      <c r="A367" s="426" t="s">
        <v>454</v>
      </c>
      <c r="B367" s="423"/>
      <c r="C367" s="423"/>
    </row>
    <row r="368" spans="1:13" ht="25.5">
      <c r="A368" s="425" t="s">
        <v>453</v>
      </c>
      <c r="B368" s="444" t="s">
        <v>937</v>
      </c>
      <c r="C368" s="444" t="s">
        <v>936</v>
      </c>
    </row>
    <row r="369" spans="1:13" ht="25.5">
      <c r="A369" s="425" t="s">
        <v>607</v>
      </c>
      <c r="B369" s="500" t="s">
        <v>739</v>
      </c>
      <c r="C369" s="500" t="s">
        <v>739</v>
      </c>
    </row>
    <row r="370" spans="1:13">
      <c r="A370" s="425" t="s">
        <v>452</v>
      </c>
      <c r="B370" s="437" t="s">
        <v>935</v>
      </c>
      <c r="C370" s="437" t="s">
        <v>934</v>
      </c>
    </row>
    <row r="371" spans="1:13" s="332" customFormat="1">
      <c r="A371" s="495"/>
      <c r="B371" s="494"/>
      <c r="C371" s="494"/>
      <c r="E371" s="493"/>
      <c r="G371" s="492"/>
      <c r="H371" s="492"/>
      <c r="I371" s="491"/>
      <c r="J371" s="491"/>
      <c r="K371" s="491"/>
      <c r="L371" s="491"/>
      <c r="M371" s="491"/>
    </row>
    <row r="372" spans="1:13">
      <c r="A372" s="430" t="s">
        <v>467</v>
      </c>
      <c r="B372" s="442" t="s">
        <v>46</v>
      </c>
      <c r="C372" s="442" t="s">
        <v>47</v>
      </c>
      <c r="D372" s="301">
        <v>2</v>
      </c>
    </row>
    <row r="373" spans="1:13" ht="76.5">
      <c r="A373" s="426" t="s">
        <v>466</v>
      </c>
      <c r="B373" s="422" t="s">
        <v>933</v>
      </c>
      <c r="C373" s="422" t="s">
        <v>932</v>
      </c>
    </row>
    <row r="374" spans="1:13">
      <c r="A374" s="426" t="s">
        <v>522</v>
      </c>
      <c r="B374" s="428">
        <v>40450</v>
      </c>
      <c r="C374" s="428">
        <v>40450</v>
      </c>
    </row>
    <row r="375" spans="1:13">
      <c r="A375" s="426" t="s">
        <v>615</v>
      </c>
      <c r="B375" s="440">
        <v>3014349</v>
      </c>
      <c r="C375" s="440">
        <v>8453663</v>
      </c>
      <c r="E375" s="419">
        <f>B375+C375</f>
        <v>11468012</v>
      </c>
    </row>
    <row r="376" spans="1:13">
      <c r="A376" s="426" t="s">
        <v>614</v>
      </c>
      <c r="B376" s="440">
        <v>3012704</v>
      </c>
      <c r="C376" s="440">
        <v>2921884</v>
      </c>
      <c r="F376" s="315">
        <f>B376+C376</f>
        <v>5934588</v>
      </c>
    </row>
    <row r="377" spans="1:13">
      <c r="A377" s="426" t="s">
        <v>613</v>
      </c>
      <c r="B377" s="469" t="s">
        <v>675</v>
      </c>
      <c r="C377" s="428" t="s">
        <v>630</v>
      </c>
    </row>
    <row r="378" spans="1:13">
      <c r="A378" s="426" t="s">
        <v>462</v>
      </c>
      <c r="B378" s="422" t="s">
        <v>931</v>
      </c>
      <c r="C378" s="422" t="s">
        <v>931</v>
      </c>
    </row>
    <row r="379" spans="1:13">
      <c r="A379" s="426" t="s">
        <v>610</v>
      </c>
      <c r="B379" s="469" t="s">
        <v>116</v>
      </c>
      <c r="C379" s="422" t="s">
        <v>865</v>
      </c>
    </row>
    <row r="380" spans="1:13" ht="25.5">
      <c r="A380" s="426" t="s">
        <v>608</v>
      </c>
      <c r="B380" s="469"/>
      <c r="C380" s="428"/>
    </row>
    <row r="381" spans="1:13">
      <c r="A381" s="426" t="s">
        <v>456</v>
      </c>
      <c r="B381" s="469"/>
      <c r="C381" s="428"/>
    </row>
    <row r="382" spans="1:13" ht="25.5">
      <c r="A382" s="426" t="s">
        <v>455</v>
      </c>
      <c r="B382" s="469"/>
      <c r="C382" s="428"/>
    </row>
    <row r="383" spans="1:13">
      <c r="A383" s="426" t="s">
        <v>454</v>
      </c>
      <c r="B383" s="469"/>
      <c r="C383" s="428"/>
    </row>
    <row r="384" spans="1:13" ht="25.5">
      <c r="A384" s="425" t="s">
        <v>453</v>
      </c>
      <c r="B384" s="422" t="s">
        <v>930</v>
      </c>
      <c r="C384" s="428" t="s">
        <v>683</v>
      </c>
    </row>
    <row r="385" spans="1:13" ht="25.5">
      <c r="A385" s="425" t="s">
        <v>607</v>
      </c>
      <c r="B385" s="423" t="s">
        <v>739</v>
      </c>
      <c r="C385" s="499" t="s">
        <v>739</v>
      </c>
    </row>
    <row r="386" spans="1:13">
      <c r="A386" s="425" t="s">
        <v>452</v>
      </c>
      <c r="B386" s="498" t="s">
        <v>929</v>
      </c>
      <c r="C386" s="496" t="s">
        <v>928</v>
      </c>
    </row>
    <row r="387" spans="1:13" s="332" customFormat="1">
      <c r="A387" s="495"/>
      <c r="B387" s="494"/>
      <c r="C387" s="494"/>
      <c r="E387" s="493"/>
      <c r="G387" s="492"/>
      <c r="H387" s="492"/>
      <c r="I387" s="491"/>
      <c r="J387" s="491"/>
      <c r="K387" s="491"/>
      <c r="L387" s="491"/>
      <c r="M387" s="491"/>
    </row>
    <row r="388" spans="1:13">
      <c r="A388" s="430" t="s">
        <v>467</v>
      </c>
      <c r="B388" s="429" t="s">
        <v>48</v>
      </c>
      <c r="C388" s="442" t="s">
        <v>49</v>
      </c>
      <c r="D388" s="301">
        <v>2</v>
      </c>
    </row>
    <row r="389" spans="1:13" ht="89.25">
      <c r="A389" s="426" t="s">
        <v>466</v>
      </c>
      <c r="B389" s="422" t="s">
        <v>927</v>
      </c>
      <c r="C389" s="422" t="s">
        <v>926</v>
      </c>
    </row>
    <row r="390" spans="1:13">
      <c r="A390" s="426" t="s">
        <v>522</v>
      </c>
      <c r="B390" s="428">
        <v>40450</v>
      </c>
      <c r="C390" s="428">
        <v>40450</v>
      </c>
    </row>
    <row r="391" spans="1:13">
      <c r="A391" s="426" t="s">
        <v>615</v>
      </c>
      <c r="B391" s="440">
        <v>1354832</v>
      </c>
      <c r="C391" s="427">
        <v>12123036</v>
      </c>
      <c r="E391" s="419">
        <f>B391+C391</f>
        <v>13477868</v>
      </c>
    </row>
    <row r="392" spans="1:13">
      <c r="A392" s="426" t="s">
        <v>614</v>
      </c>
      <c r="B392" s="440">
        <v>1351753</v>
      </c>
      <c r="C392" s="440">
        <v>8310663</v>
      </c>
      <c r="F392" s="315">
        <f>B392+C392</f>
        <v>9662416</v>
      </c>
    </row>
    <row r="393" spans="1:13">
      <c r="A393" s="426" t="s">
        <v>613</v>
      </c>
      <c r="B393" s="422" t="s">
        <v>675</v>
      </c>
      <c r="C393" s="428" t="s">
        <v>630</v>
      </c>
    </row>
    <row r="394" spans="1:13">
      <c r="A394" s="426" t="s">
        <v>462</v>
      </c>
      <c r="B394" s="422" t="s">
        <v>691</v>
      </c>
      <c r="C394" s="422" t="s">
        <v>691</v>
      </c>
    </row>
    <row r="395" spans="1:13">
      <c r="A395" s="426" t="s">
        <v>610</v>
      </c>
      <c r="B395" s="422" t="s">
        <v>865</v>
      </c>
      <c r="C395" s="428" t="s">
        <v>623</v>
      </c>
    </row>
    <row r="396" spans="1:13" ht="25.5">
      <c r="A396" s="426" t="s">
        <v>608</v>
      </c>
      <c r="B396" s="422"/>
      <c r="C396" s="423"/>
    </row>
    <row r="397" spans="1:13">
      <c r="A397" s="426" t="s">
        <v>456</v>
      </c>
      <c r="B397" s="422"/>
      <c r="C397" s="423"/>
    </row>
    <row r="398" spans="1:13" ht="25.5">
      <c r="A398" s="426" t="s">
        <v>455</v>
      </c>
      <c r="B398" s="422"/>
      <c r="C398" s="423"/>
    </row>
    <row r="399" spans="1:13">
      <c r="A399" s="426" t="s">
        <v>454</v>
      </c>
      <c r="B399" s="422"/>
      <c r="C399" s="423"/>
    </row>
    <row r="400" spans="1:13" ht="25.5">
      <c r="A400" s="425" t="s">
        <v>453</v>
      </c>
      <c r="B400" s="422" t="s">
        <v>925</v>
      </c>
      <c r="C400" s="422" t="s">
        <v>924</v>
      </c>
    </row>
    <row r="401" spans="1:13" ht="25.5">
      <c r="A401" s="425" t="s">
        <v>607</v>
      </c>
      <c r="B401" s="423" t="s">
        <v>739</v>
      </c>
      <c r="C401" s="423" t="s">
        <v>739</v>
      </c>
    </row>
    <row r="402" spans="1:13">
      <c r="A402" s="425" t="s">
        <v>452</v>
      </c>
      <c r="B402" s="437" t="s">
        <v>923</v>
      </c>
      <c r="C402" s="496" t="s">
        <v>922</v>
      </c>
    </row>
    <row r="403" spans="1:13" s="332" customFormat="1">
      <c r="A403" s="495"/>
      <c r="B403" s="494"/>
      <c r="C403" s="494"/>
      <c r="E403" s="493"/>
      <c r="G403" s="492"/>
      <c r="H403" s="492"/>
      <c r="I403" s="491"/>
      <c r="J403" s="491"/>
      <c r="K403" s="491"/>
      <c r="L403" s="491"/>
      <c r="M403" s="491"/>
    </row>
    <row r="404" spans="1:13">
      <c r="A404" s="430" t="s">
        <v>467</v>
      </c>
      <c r="B404" s="442" t="s">
        <v>50</v>
      </c>
      <c r="C404" s="429" t="s">
        <v>51</v>
      </c>
      <c r="D404" s="301">
        <v>2</v>
      </c>
    </row>
    <row r="405" spans="1:13" ht="102">
      <c r="A405" s="426" t="s">
        <v>466</v>
      </c>
      <c r="B405" s="422" t="s">
        <v>921</v>
      </c>
      <c r="C405" s="422" t="s">
        <v>920</v>
      </c>
    </row>
    <row r="406" spans="1:13">
      <c r="A406" s="426" t="s">
        <v>522</v>
      </c>
      <c r="B406" s="428">
        <v>40450</v>
      </c>
      <c r="C406" s="428">
        <v>40450</v>
      </c>
    </row>
    <row r="407" spans="1:13">
      <c r="A407" s="426" t="s">
        <v>615</v>
      </c>
      <c r="B407" s="440">
        <v>13531094</v>
      </c>
      <c r="C407" s="440">
        <v>217068</v>
      </c>
      <c r="E407" s="419">
        <f>B407+C407</f>
        <v>13748162</v>
      </c>
    </row>
    <row r="408" spans="1:13">
      <c r="A408" s="426" t="s">
        <v>614</v>
      </c>
      <c r="B408" s="440">
        <v>5377576</v>
      </c>
      <c r="C408" s="440">
        <v>205399</v>
      </c>
      <c r="F408" s="315">
        <f>B408+C408</f>
        <v>5582975</v>
      </c>
    </row>
    <row r="409" spans="1:13">
      <c r="A409" s="426" t="s">
        <v>613</v>
      </c>
      <c r="B409" s="428" t="s">
        <v>630</v>
      </c>
      <c r="C409" s="428" t="s">
        <v>630</v>
      </c>
    </row>
    <row r="410" spans="1:13">
      <c r="A410" s="426" t="s">
        <v>462</v>
      </c>
      <c r="B410" s="422" t="s">
        <v>691</v>
      </c>
      <c r="C410" s="422" t="s">
        <v>691</v>
      </c>
    </row>
    <row r="411" spans="1:13">
      <c r="A411" s="426" t="s">
        <v>610</v>
      </c>
      <c r="B411" s="428" t="s">
        <v>717</v>
      </c>
      <c r="C411" s="428" t="s">
        <v>116</v>
      </c>
    </row>
    <row r="412" spans="1:13" ht="25.5">
      <c r="A412" s="426" t="s">
        <v>608</v>
      </c>
      <c r="B412" s="423"/>
      <c r="C412" s="428"/>
    </row>
    <row r="413" spans="1:13">
      <c r="A413" s="426" t="s">
        <v>456</v>
      </c>
      <c r="B413" s="423"/>
      <c r="C413" s="428"/>
    </row>
    <row r="414" spans="1:13" ht="25.5">
      <c r="A414" s="426" t="s">
        <v>455</v>
      </c>
      <c r="B414" s="423"/>
      <c r="C414" s="428"/>
    </row>
    <row r="415" spans="1:13">
      <c r="A415" s="426" t="s">
        <v>454</v>
      </c>
      <c r="B415" s="423"/>
      <c r="C415" s="428"/>
    </row>
    <row r="416" spans="1:13" ht="25.5">
      <c r="A416" s="425" t="s">
        <v>453</v>
      </c>
      <c r="B416" s="422" t="s">
        <v>898</v>
      </c>
      <c r="C416" s="422" t="s">
        <v>919</v>
      </c>
    </row>
    <row r="417" spans="1:13" ht="25.5">
      <c r="A417" s="425" t="s">
        <v>607</v>
      </c>
      <c r="B417" s="423" t="s">
        <v>739</v>
      </c>
      <c r="C417" s="423" t="s">
        <v>739</v>
      </c>
    </row>
    <row r="418" spans="1:13">
      <c r="A418" s="425" t="s">
        <v>452</v>
      </c>
      <c r="B418" s="496" t="s">
        <v>918</v>
      </c>
      <c r="C418" s="496" t="s">
        <v>917</v>
      </c>
    </row>
    <row r="419" spans="1:13" s="332" customFormat="1">
      <c r="A419" s="495"/>
      <c r="B419" s="494"/>
      <c r="C419" s="494"/>
      <c r="E419" s="493"/>
      <c r="G419" s="492"/>
      <c r="H419" s="492"/>
      <c r="I419" s="491"/>
      <c r="J419" s="491"/>
      <c r="K419" s="491"/>
      <c r="L419" s="491"/>
      <c r="M419" s="491"/>
    </row>
    <row r="420" spans="1:13" ht="25.5">
      <c r="A420" s="430" t="s">
        <v>467</v>
      </c>
      <c r="B420" s="429" t="s">
        <v>52</v>
      </c>
      <c r="C420" s="429" t="s">
        <v>127</v>
      </c>
      <c r="D420" s="301">
        <v>2</v>
      </c>
    </row>
    <row r="421" spans="1:13" ht="63.75">
      <c r="A421" s="426" t="s">
        <v>466</v>
      </c>
      <c r="B421" s="422" t="s">
        <v>916</v>
      </c>
      <c r="C421" s="422" t="s">
        <v>915</v>
      </c>
    </row>
    <row r="422" spans="1:13">
      <c r="A422" s="426" t="s">
        <v>522</v>
      </c>
      <c r="B422" s="428">
        <v>40450</v>
      </c>
      <c r="C422" s="428">
        <v>40450</v>
      </c>
    </row>
    <row r="423" spans="1:13">
      <c r="A423" s="426" t="s">
        <v>615</v>
      </c>
      <c r="B423" s="440">
        <v>15772111</v>
      </c>
      <c r="C423" s="440">
        <v>21526658</v>
      </c>
      <c r="E423" s="419">
        <f>B423+C423</f>
        <v>37298769</v>
      </c>
    </row>
    <row r="424" spans="1:13">
      <c r="A424" s="426" t="s">
        <v>614</v>
      </c>
      <c r="B424" s="440">
        <v>10481706</v>
      </c>
      <c r="C424" s="440">
        <v>21526658</v>
      </c>
      <c r="F424" s="315">
        <f>B424+C424</f>
        <v>32008364</v>
      </c>
    </row>
    <row r="425" spans="1:13">
      <c r="A425" s="426" t="s">
        <v>613</v>
      </c>
      <c r="B425" s="428" t="s">
        <v>630</v>
      </c>
      <c r="C425" s="428" t="s">
        <v>630</v>
      </c>
    </row>
    <row r="426" spans="1:13">
      <c r="A426" s="426" t="s">
        <v>462</v>
      </c>
      <c r="B426" s="422" t="s">
        <v>691</v>
      </c>
      <c r="C426" s="422" t="s">
        <v>691</v>
      </c>
    </row>
    <row r="427" spans="1:13">
      <c r="A427" s="426" t="s">
        <v>610</v>
      </c>
      <c r="B427" s="428" t="s">
        <v>115</v>
      </c>
      <c r="C427" s="428" t="s">
        <v>914</v>
      </c>
    </row>
    <row r="428" spans="1:13" ht="25.5">
      <c r="A428" s="426" t="s">
        <v>608</v>
      </c>
      <c r="B428" s="428"/>
      <c r="C428" s="428"/>
    </row>
    <row r="429" spans="1:13">
      <c r="A429" s="426" t="s">
        <v>456</v>
      </c>
      <c r="B429" s="428"/>
      <c r="C429" s="428"/>
    </row>
    <row r="430" spans="1:13" ht="25.5">
      <c r="A430" s="426" t="s">
        <v>455</v>
      </c>
      <c r="B430" s="428"/>
      <c r="C430" s="428"/>
    </row>
    <row r="431" spans="1:13">
      <c r="A431" s="426" t="s">
        <v>454</v>
      </c>
      <c r="B431" s="428"/>
      <c r="C431" s="428"/>
    </row>
    <row r="432" spans="1:13" ht="25.5">
      <c r="A432" s="425" t="s">
        <v>453</v>
      </c>
      <c r="B432" s="422" t="s">
        <v>663</v>
      </c>
      <c r="C432" s="422" t="s">
        <v>913</v>
      </c>
    </row>
    <row r="433" spans="1:13" ht="25.5">
      <c r="A433" s="425" t="s">
        <v>607</v>
      </c>
      <c r="B433" s="423" t="s">
        <v>739</v>
      </c>
      <c r="C433" s="423" t="s">
        <v>739</v>
      </c>
    </row>
    <row r="434" spans="1:13">
      <c r="A434" s="425" t="s">
        <v>452</v>
      </c>
      <c r="B434" s="496" t="s">
        <v>912</v>
      </c>
      <c r="C434" s="496" t="s">
        <v>911</v>
      </c>
    </row>
    <row r="435" spans="1:13" s="332" customFormat="1">
      <c r="A435" s="495"/>
      <c r="B435" s="494"/>
      <c r="C435" s="494"/>
      <c r="E435" s="493"/>
      <c r="G435" s="492"/>
      <c r="H435" s="492"/>
      <c r="I435" s="491"/>
      <c r="J435" s="491"/>
      <c r="K435" s="491"/>
      <c r="L435" s="491"/>
      <c r="M435" s="491"/>
    </row>
    <row r="436" spans="1:13">
      <c r="A436" s="430" t="s">
        <v>467</v>
      </c>
      <c r="B436" s="429" t="s">
        <v>53</v>
      </c>
      <c r="C436" s="429" t="s">
        <v>54</v>
      </c>
      <c r="D436" s="301">
        <v>2</v>
      </c>
    </row>
    <row r="437" spans="1:13" ht="216.75">
      <c r="A437" s="426" t="s">
        <v>466</v>
      </c>
      <c r="B437" s="422" t="s">
        <v>910</v>
      </c>
      <c r="C437" s="422" t="s">
        <v>909</v>
      </c>
    </row>
    <row r="438" spans="1:13">
      <c r="A438" s="426" t="s">
        <v>522</v>
      </c>
      <c r="B438" s="428">
        <v>40450</v>
      </c>
      <c r="C438" s="428">
        <v>40450</v>
      </c>
    </row>
    <row r="439" spans="1:13">
      <c r="A439" s="426" t="s">
        <v>615</v>
      </c>
      <c r="B439" s="427">
        <v>830504</v>
      </c>
      <c r="C439" s="427">
        <v>3436260</v>
      </c>
      <c r="E439" s="419">
        <f>B439+C439</f>
        <v>4266764</v>
      </c>
    </row>
    <row r="440" spans="1:13">
      <c r="A440" s="426" t="s">
        <v>614</v>
      </c>
      <c r="B440" s="427">
        <v>830504</v>
      </c>
      <c r="C440" s="440">
        <v>2970782</v>
      </c>
      <c r="F440" s="315">
        <f>B440+C440</f>
        <v>3801286</v>
      </c>
    </row>
    <row r="441" spans="1:13">
      <c r="A441" s="426" t="s">
        <v>613</v>
      </c>
      <c r="B441" s="428" t="s">
        <v>630</v>
      </c>
      <c r="C441" s="428" t="s">
        <v>675</v>
      </c>
    </row>
    <row r="442" spans="1:13">
      <c r="A442" s="426" t="s">
        <v>462</v>
      </c>
      <c r="B442" s="422" t="s">
        <v>691</v>
      </c>
      <c r="C442" s="422" t="s">
        <v>691</v>
      </c>
    </row>
    <row r="443" spans="1:13">
      <c r="A443" s="426" t="s">
        <v>610</v>
      </c>
      <c r="B443" s="428" t="s">
        <v>153</v>
      </c>
      <c r="C443" s="444" t="s">
        <v>609</v>
      </c>
    </row>
    <row r="444" spans="1:13" ht="25.5">
      <c r="A444" s="426" t="s">
        <v>608</v>
      </c>
      <c r="B444" s="428"/>
      <c r="C444" s="428"/>
    </row>
    <row r="445" spans="1:13">
      <c r="A445" s="426" t="s">
        <v>456</v>
      </c>
      <c r="B445" s="428"/>
      <c r="C445" s="428"/>
    </row>
    <row r="446" spans="1:13" ht="25.5">
      <c r="A446" s="426" t="s">
        <v>455</v>
      </c>
      <c r="B446" s="428"/>
      <c r="C446" s="428"/>
    </row>
    <row r="447" spans="1:13">
      <c r="A447" s="426" t="s">
        <v>454</v>
      </c>
      <c r="B447" s="428"/>
      <c r="C447" s="428"/>
    </row>
    <row r="448" spans="1:13" ht="25.5">
      <c r="A448" s="425" t="s">
        <v>453</v>
      </c>
      <c r="B448" s="422" t="s">
        <v>908</v>
      </c>
      <c r="C448" s="422" t="s">
        <v>898</v>
      </c>
    </row>
    <row r="449" spans="1:13" ht="25.5">
      <c r="A449" s="425" t="s">
        <v>607</v>
      </c>
      <c r="B449" s="423" t="s">
        <v>739</v>
      </c>
      <c r="C449" s="423" t="s">
        <v>739</v>
      </c>
    </row>
    <row r="450" spans="1:13">
      <c r="A450" s="425" t="s">
        <v>452</v>
      </c>
      <c r="B450" s="437" t="s">
        <v>907</v>
      </c>
      <c r="C450" s="496" t="s">
        <v>906</v>
      </c>
    </row>
    <row r="451" spans="1:13" s="332" customFormat="1">
      <c r="A451" s="495"/>
      <c r="B451" s="494"/>
      <c r="C451" s="494"/>
      <c r="E451" s="493"/>
      <c r="G451" s="492"/>
      <c r="H451" s="492"/>
      <c r="I451" s="491"/>
      <c r="J451" s="491"/>
      <c r="K451" s="491"/>
      <c r="L451" s="491"/>
      <c r="M451" s="491"/>
    </row>
    <row r="452" spans="1:13" ht="25.5">
      <c r="A452" s="430" t="s">
        <v>467</v>
      </c>
      <c r="B452" s="429" t="s">
        <v>55</v>
      </c>
      <c r="C452" s="429" t="s">
        <v>56</v>
      </c>
      <c r="D452" s="301">
        <v>2</v>
      </c>
    </row>
    <row r="453" spans="1:13" ht="216.75">
      <c r="A453" s="426" t="s">
        <v>466</v>
      </c>
      <c r="B453" s="422" t="s">
        <v>905</v>
      </c>
      <c r="C453" s="469" t="s">
        <v>904</v>
      </c>
    </row>
    <row r="454" spans="1:13">
      <c r="A454" s="426" t="s">
        <v>522</v>
      </c>
      <c r="B454" s="428">
        <v>40450</v>
      </c>
      <c r="C454" s="428">
        <v>40450</v>
      </c>
    </row>
    <row r="455" spans="1:13">
      <c r="A455" s="426" t="s">
        <v>615</v>
      </c>
      <c r="B455" s="440">
        <v>2513513</v>
      </c>
      <c r="C455" s="497">
        <v>500000</v>
      </c>
      <c r="E455" s="419">
        <f>B455+C455</f>
        <v>3013513</v>
      </c>
    </row>
    <row r="456" spans="1:13">
      <c r="A456" s="426" t="s">
        <v>614</v>
      </c>
      <c r="B456" s="440">
        <v>2185896</v>
      </c>
      <c r="C456" s="444">
        <v>0</v>
      </c>
      <c r="F456" s="315">
        <f>B456+C456</f>
        <v>2185896</v>
      </c>
    </row>
    <row r="457" spans="1:13">
      <c r="A457" s="426" t="s">
        <v>613</v>
      </c>
      <c r="B457" s="428" t="s">
        <v>630</v>
      </c>
      <c r="C457" s="469" t="s">
        <v>630</v>
      </c>
    </row>
    <row r="458" spans="1:13">
      <c r="A458" s="426" t="s">
        <v>462</v>
      </c>
      <c r="B458" s="422" t="s">
        <v>691</v>
      </c>
      <c r="C458" s="422" t="s">
        <v>691</v>
      </c>
    </row>
    <row r="459" spans="1:13">
      <c r="A459" s="426" t="s">
        <v>610</v>
      </c>
      <c r="B459" s="422" t="s">
        <v>609</v>
      </c>
      <c r="C459" s="469" t="s">
        <v>865</v>
      </c>
    </row>
    <row r="460" spans="1:13" ht="25.5">
      <c r="A460" s="426" t="s">
        <v>608</v>
      </c>
      <c r="B460" s="428"/>
      <c r="C460" s="469"/>
    </row>
    <row r="461" spans="1:13">
      <c r="A461" s="426" t="s">
        <v>456</v>
      </c>
      <c r="B461" s="428"/>
      <c r="C461" s="469"/>
    </row>
    <row r="462" spans="1:13" ht="25.5">
      <c r="A462" s="426" t="s">
        <v>455</v>
      </c>
      <c r="B462" s="428"/>
      <c r="C462" s="469"/>
    </row>
    <row r="463" spans="1:13">
      <c r="A463" s="426" t="s">
        <v>454</v>
      </c>
      <c r="B463" s="428"/>
      <c r="C463" s="469"/>
    </row>
    <row r="464" spans="1:13" ht="25.5">
      <c r="A464" s="425" t="s">
        <v>453</v>
      </c>
      <c r="B464" s="422" t="s">
        <v>903</v>
      </c>
      <c r="C464" s="422" t="s">
        <v>671</v>
      </c>
    </row>
    <row r="465" spans="1:13" ht="25.5">
      <c r="A465" s="425" t="s">
        <v>607</v>
      </c>
      <c r="B465" s="423" t="s">
        <v>739</v>
      </c>
      <c r="C465" s="423" t="s">
        <v>706</v>
      </c>
    </row>
    <row r="466" spans="1:13" ht="25.5">
      <c r="A466" s="425" t="s">
        <v>452</v>
      </c>
      <c r="B466" s="496" t="s">
        <v>902</v>
      </c>
      <c r="C466" s="465" t="s">
        <v>901</v>
      </c>
    </row>
    <row r="467" spans="1:13" s="332" customFormat="1">
      <c r="A467" s="495"/>
      <c r="B467" s="494"/>
      <c r="C467" s="494"/>
      <c r="E467" s="493"/>
      <c r="G467" s="492"/>
      <c r="H467" s="492"/>
      <c r="I467" s="491"/>
      <c r="J467" s="491"/>
      <c r="K467" s="491"/>
      <c r="L467" s="491"/>
      <c r="M467" s="491"/>
    </row>
    <row r="468" spans="1:13" ht="25.5">
      <c r="A468" s="430" t="s">
        <v>467</v>
      </c>
      <c r="B468" s="429" t="s">
        <v>57</v>
      </c>
      <c r="C468" s="429" t="s">
        <v>128</v>
      </c>
      <c r="D468" s="301">
        <v>2</v>
      </c>
    </row>
    <row r="469" spans="1:13" ht="102">
      <c r="A469" s="426" t="s">
        <v>466</v>
      </c>
      <c r="B469" s="422" t="s">
        <v>900</v>
      </c>
      <c r="C469" s="422" t="s">
        <v>899</v>
      </c>
    </row>
    <row r="470" spans="1:13">
      <c r="A470" s="426" t="s">
        <v>522</v>
      </c>
      <c r="B470" s="428">
        <v>40450</v>
      </c>
      <c r="C470" s="428">
        <v>40450</v>
      </c>
    </row>
    <row r="471" spans="1:13">
      <c r="A471" s="426" t="s">
        <v>615</v>
      </c>
      <c r="B471" s="440">
        <v>15735033</v>
      </c>
      <c r="C471" s="440">
        <v>18455214</v>
      </c>
      <c r="E471" s="419">
        <f>B471+C471</f>
        <v>34190247</v>
      </c>
    </row>
    <row r="472" spans="1:13">
      <c r="A472" s="426" t="s">
        <v>614</v>
      </c>
      <c r="B472" s="440">
        <v>13855784</v>
      </c>
      <c r="C472" s="440">
        <v>17174599</v>
      </c>
      <c r="F472" s="315">
        <f>B472+C472</f>
        <v>31030383</v>
      </c>
    </row>
    <row r="473" spans="1:13">
      <c r="A473" s="426" t="s">
        <v>613</v>
      </c>
      <c r="B473" s="422" t="s">
        <v>630</v>
      </c>
      <c r="C473" s="422" t="s">
        <v>630</v>
      </c>
    </row>
    <row r="474" spans="1:13">
      <c r="A474" s="426" t="s">
        <v>462</v>
      </c>
      <c r="B474" s="422" t="s">
        <v>691</v>
      </c>
      <c r="C474" s="422" t="s">
        <v>691</v>
      </c>
    </row>
    <row r="475" spans="1:13">
      <c r="A475" s="426" t="s">
        <v>610</v>
      </c>
      <c r="B475" s="422" t="s">
        <v>717</v>
      </c>
      <c r="C475" s="422" t="s">
        <v>623</v>
      </c>
    </row>
    <row r="476" spans="1:13" ht="25.5">
      <c r="A476" s="426" t="s">
        <v>608</v>
      </c>
      <c r="B476" s="422"/>
      <c r="C476" s="422"/>
    </row>
    <row r="477" spans="1:13">
      <c r="A477" s="426" t="s">
        <v>456</v>
      </c>
      <c r="B477" s="422"/>
      <c r="C477" s="422"/>
    </row>
    <row r="478" spans="1:13" ht="25.5">
      <c r="A478" s="426" t="s">
        <v>455</v>
      </c>
      <c r="B478" s="422"/>
      <c r="C478" s="422"/>
    </row>
    <row r="479" spans="1:13">
      <c r="A479" s="426" t="s">
        <v>454</v>
      </c>
      <c r="B479" s="422"/>
      <c r="C479" s="422"/>
    </row>
    <row r="480" spans="1:13" ht="25.5">
      <c r="A480" s="425" t="s">
        <v>453</v>
      </c>
      <c r="B480" s="422" t="s">
        <v>898</v>
      </c>
      <c r="C480" s="422" t="s">
        <v>897</v>
      </c>
    </row>
    <row r="481" spans="1:13" ht="25.5">
      <c r="A481" s="425" t="s">
        <v>607</v>
      </c>
      <c r="B481" s="423" t="s">
        <v>739</v>
      </c>
      <c r="C481" s="423" t="s">
        <v>739</v>
      </c>
    </row>
    <row r="482" spans="1:13" ht="25.5">
      <c r="A482" s="425" t="s">
        <v>452</v>
      </c>
      <c r="B482" s="437" t="s">
        <v>896</v>
      </c>
      <c r="C482" s="437" t="s">
        <v>895</v>
      </c>
    </row>
    <row r="483" spans="1:13" s="431" customFormat="1">
      <c r="A483" s="436"/>
      <c r="B483" s="451"/>
      <c r="C483" s="451"/>
      <c r="E483" s="434"/>
      <c r="G483" s="433"/>
      <c r="H483" s="433"/>
      <c r="I483" s="432"/>
      <c r="J483" s="432"/>
      <c r="K483" s="432"/>
      <c r="L483" s="432"/>
      <c r="M483" s="432"/>
    </row>
    <row r="484" spans="1:13">
      <c r="A484" s="430" t="s">
        <v>467</v>
      </c>
      <c r="B484" s="429" t="s">
        <v>894</v>
      </c>
      <c r="C484" s="429" t="s">
        <v>130</v>
      </c>
      <c r="D484" s="301">
        <v>2</v>
      </c>
    </row>
    <row r="485" spans="1:13" ht="229.5">
      <c r="A485" s="426" t="s">
        <v>466</v>
      </c>
      <c r="B485" s="422" t="s">
        <v>893</v>
      </c>
      <c r="C485" s="422" t="s">
        <v>892</v>
      </c>
    </row>
    <row r="486" spans="1:13">
      <c r="A486" s="426" t="s">
        <v>522</v>
      </c>
      <c r="B486" s="428">
        <v>40450</v>
      </c>
      <c r="C486" s="428">
        <v>40450</v>
      </c>
    </row>
    <row r="487" spans="1:13">
      <c r="A487" s="426" t="s">
        <v>615</v>
      </c>
      <c r="B487" s="440">
        <v>24088</v>
      </c>
      <c r="C487" s="440">
        <v>5979349</v>
      </c>
      <c r="E487" s="419">
        <f>B487+C487</f>
        <v>6003437</v>
      </c>
    </row>
    <row r="488" spans="1:13">
      <c r="A488" s="426" t="s">
        <v>614</v>
      </c>
      <c r="B488" s="427">
        <v>24088</v>
      </c>
      <c r="C488" s="440">
        <v>5630147</v>
      </c>
      <c r="F488" s="315">
        <f>B488+C488</f>
        <v>5654235</v>
      </c>
    </row>
    <row r="489" spans="1:13">
      <c r="A489" s="426" t="s">
        <v>613</v>
      </c>
      <c r="B489" s="422" t="s">
        <v>675</v>
      </c>
      <c r="C489" s="422" t="s">
        <v>675</v>
      </c>
    </row>
    <row r="490" spans="1:13">
      <c r="A490" s="426" t="s">
        <v>462</v>
      </c>
      <c r="B490" s="422" t="s">
        <v>691</v>
      </c>
      <c r="C490" s="422" t="s">
        <v>691</v>
      </c>
    </row>
    <row r="491" spans="1:13">
      <c r="A491" s="426" t="s">
        <v>610</v>
      </c>
      <c r="B491" s="422" t="s">
        <v>114</v>
      </c>
      <c r="C491" s="422" t="s">
        <v>717</v>
      </c>
    </row>
    <row r="492" spans="1:13" ht="25.5">
      <c r="A492" s="426" t="s">
        <v>608</v>
      </c>
      <c r="B492" s="422"/>
      <c r="C492" s="422"/>
    </row>
    <row r="493" spans="1:13">
      <c r="A493" s="426" t="s">
        <v>456</v>
      </c>
      <c r="B493" s="422"/>
      <c r="C493" s="422"/>
    </row>
    <row r="494" spans="1:13" ht="25.5">
      <c r="A494" s="426" t="s">
        <v>455</v>
      </c>
      <c r="B494" s="422"/>
      <c r="C494" s="422"/>
    </row>
    <row r="495" spans="1:13">
      <c r="A495" s="426" t="s">
        <v>454</v>
      </c>
      <c r="B495" s="422"/>
      <c r="C495" s="422"/>
    </row>
    <row r="496" spans="1:13" ht="25.5">
      <c r="A496" s="425" t="s">
        <v>453</v>
      </c>
      <c r="B496" s="422" t="s">
        <v>891</v>
      </c>
      <c r="C496" s="422" t="s">
        <v>890</v>
      </c>
    </row>
    <row r="497" spans="1:13" ht="25.5">
      <c r="A497" s="425" t="s">
        <v>607</v>
      </c>
      <c r="B497" s="423" t="s">
        <v>739</v>
      </c>
      <c r="C497" s="423" t="s">
        <v>706</v>
      </c>
    </row>
    <row r="498" spans="1:13">
      <c r="A498" s="425" t="s">
        <v>452</v>
      </c>
      <c r="B498" s="437" t="s">
        <v>889</v>
      </c>
      <c r="C498" s="437" t="s">
        <v>888</v>
      </c>
    </row>
    <row r="499" spans="1:13" s="431" customFormat="1" ht="16.5" customHeight="1">
      <c r="A499" s="436"/>
      <c r="B499" s="435"/>
      <c r="C499" s="435"/>
      <c r="E499" s="483"/>
      <c r="F499" s="482"/>
      <c r="G499" s="433"/>
      <c r="H499" s="433"/>
      <c r="I499" s="432"/>
      <c r="J499" s="432"/>
      <c r="K499" s="432"/>
      <c r="L499" s="432"/>
      <c r="M499" s="432"/>
    </row>
    <row r="500" spans="1:13" ht="25.5">
      <c r="A500" s="430" t="s">
        <v>467</v>
      </c>
      <c r="B500" s="429" t="s">
        <v>58</v>
      </c>
      <c r="C500" s="429" t="s">
        <v>887</v>
      </c>
      <c r="D500" s="301">
        <v>2</v>
      </c>
    </row>
    <row r="501" spans="1:13" ht="191.25">
      <c r="A501" s="426" t="s">
        <v>466</v>
      </c>
      <c r="B501" s="422" t="s">
        <v>886</v>
      </c>
      <c r="C501" s="422" t="s">
        <v>885</v>
      </c>
    </row>
    <row r="502" spans="1:13">
      <c r="A502" s="426" t="s">
        <v>522</v>
      </c>
      <c r="B502" s="428">
        <v>40477</v>
      </c>
      <c r="C502" s="428">
        <v>40479</v>
      </c>
    </row>
    <row r="503" spans="1:13">
      <c r="A503" s="426" t="s">
        <v>615</v>
      </c>
      <c r="B503" s="427">
        <v>550000</v>
      </c>
      <c r="C503" s="427">
        <v>59655</v>
      </c>
      <c r="E503" s="419">
        <f>B503+C503</f>
        <v>609655</v>
      </c>
    </row>
    <row r="504" spans="1:13">
      <c r="A504" s="426" t="s">
        <v>614</v>
      </c>
      <c r="B504" s="440">
        <v>442758</v>
      </c>
      <c r="C504" s="427">
        <v>59655</v>
      </c>
      <c r="F504" s="315">
        <f>B504+C504</f>
        <v>502413</v>
      </c>
    </row>
    <row r="505" spans="1:13">
      <c r="A505" s="426" t="s">
        <v>613</v>
      </c>
      <c r="B505" s="422" t="s">
        <v>630</v>
      </c>
      <c r="C505" s="422" t="s">
        <v>675</v>
      </c>
    </row>
    <row r="506" spans="1:13">
      <c r="A506" s="426" t="s">
        <v>462</v>
      </c>
      <c r="B506" s="422" t="s">
        <v>692</v>
      </c>
      <c r="C506" s="422" t="s">
        <v>884</v>
      </c>
    </row>
    <row r="507" spans="1:13">
      <c r="A507" s="426" t="s">
        <v>610</v>
      </c>
      <c r="B507" s="422" t="s">
        <v>883</v>
      </c>
      <c r="C507" s="422" t="s">
        <v>241</v>
      </c>
    </row>
    <row r="508" spans="1:13" ht="12.75" customHeight="1">
      <c r="A508" s="426" t="s">
        <v>608</v>
      </c>
      <c r="B508" s="422"/>
      <c r="C508" s="422"/>
    </row>
    <row r="509" spans="1:13" ht="12.75" customHeight="1">
      <c r="A509" s="426" t="s">
        <v>456</v>
      </c>
      <c r="B509" s="422"/>
      <c r="C509" s="422"/>
    </row>
    <row r="510" spans="1:13" ht="12.75" customHeight="1">
      <c r="A510" s="426" t="s">
        <v>455</v>
      </c>
      <c r="B510" s="422"/>
      <c r="C510" s="422"/>
    </row>
    <row r="511" spans="1:13" ht="12.75" customHeight="1">
      <c r="A511" s="426" t="s">
        <v>454</v>
      </c>
      <c r="B511" s="422"/>
      <c r="C511" s="422"/>
    </row>
    <row r="512" spans="1:13" ht="12.75" customHeight="1">
      <c r="A512" s="425" t="s">
        <v>453</v>
      </c>
      <c r="B512" s="422" t="s">
        <v>655</v>
      </c>
      <c r="C512" s="422" t="s">
        <v>882</v>
      </c>
    </row>
    <row r="513" spans="1:13" ht="12.75" customHeight="1">
      <c r="A513" s="425" t="s">
        <v>607</v>
      </c>
      <c r="B513" s="422" t="s">
        <v>706</v>
      </c>
      <c r="C513" s="422"/>
    </row>
    <row r="514" spans="1:13">
      <c r="A514" s="425" t="s">
        <v>452</v>
      </c>
      <c r="B514" s="437" t="s">
        <v>881</v>
      </c>
      <c r="C514" s="437" t="s">
        <v>880</v>
      </c>
    </row>
    <row r="515" spans="1:13" s="431" customFormat="1" ht="14.25" customHeight="1">
      <c r="A515" s="436"/>
      <c r="B515" s="435"/>
      <c r="C515" s="435"/>
      <c r="E515" s="483"/>
      <c r="F515" s="482"/>
      <c r="G515" s="433"/>
      <c r="H515" s="433"/>
      <c r="I515" s="432"/>
      <c r="J515" s="432"/>
      <c r="K515" s="432"/>
      <c r="L515" s="432"/>
      <c r="M515" s="432"/>
    </row>
    <row r="516" spans="1:13" ht="25.5">
      <c r="A516" s="430" t="s">
        <v>467</v>
      </c>
      <c r="B516" s="429" t="s">
        <v>60</v>
      </c>
      <c r="C516" s="429" t="s">
        <v>61</v>
      </c>
      <c r="D516" s="301">
        <v>2</v>
      </c>
    </row>
    <row r="517" spans="1:13" ht="38.25">
      <c r="A517" s="426" t="s">
        <v>466</v>
      </c>
      <c r="B517" s="422" t="s">
        <v>879</v>
      </c>
      <c r="C517" s="422" t="s">
        <v>878</v>
      </c>
    </row>
    <row r="518" spans="1:13">
      <c r="A518" s="426" t="s">
        <v>522</v>
      </c>
      <c r="B518" s="428">
        <v>40490</v>
      </c>
      <c r="C518" s="428">
        <v>40490</v>
      </c>
    </row>
    <row r="519" spans="1:13">
      <c r="A519" s="426" t="s">
        <v>615</v>
      </c>
      <c r="B519" s="427">
        <v>12500000</v>
      </c>
      <c r="C519" s="427">
        <v>286860</v>
      </c>
      <c r="E519" s="419">
        <f>B519+C519</f>
        <v>12786860</v>
      </c>
    </row>
    <row r="520" spans="1:13">
      <c r="A520" s="426" t="s">
        <v>793</v>
      </c>
      <c r="B520" s="427">
        <v>0</v>
      </c>
      <c r="C520" s="440">
        <v>190926</v>
      </c>
      <c r="F520" s="315">
        <f>B520+C520</f>
        <v>190926</v>
      </c>
    </row>
    <row r="521" spans="1:13">
      <c r="A521" s="426" t="s">
        <v>613</v>
      </c>
      <c r="B521" s="422" t="s">
        <v>630</v>
      </c>
      <c r="C521" s="422" t="s">
        <v>675</v>
      </c>
    </row>
    <row r="522" spans="1:13">
      <c r="A522" s="426" t="s">
        <v>462</v>
      </c>
      <c r="B522" s="422" t="s">
        <v>775</v>
      </c>
      <c r="C522" s="422" t="s">
        <v>775</v>
      </c>
    </row>
    <row r="523" spans="1:13">
      <c r="A523" s="426" t="s">
        <v>610</v>
      </c>
      <c r="B523" s="422" t="s">
        <v>877</v>
      </c>
      <c r="C523" s="422" t="s">
        <v>876</v>
      </c>
    </row>
    <row r="524" spans="1:13" ht="12.75" customHeight="1">
      <c r="A524" s="426" t="s">
        <v>608</v>
      </c>
      <c r="B524" s="422"/>
      <c r="C524" s="422"/>
    </row>
    <row r="525" spans="1:13" ht="12.75" customHeight="1">
      <c r="A525" s="426" t="s">
        <v>456</v>
      </c>
      <c r="B525" s="422"/>
      <c r="C525" s="422"/>
    </row>
    <row r="526" spans="1:13" ht="12.75" customHeight="1">
      <c r="A526" s="426" t="s">
        <v>455</v>
      </c>
      <c r="B526" s="422"/>
      <c r="C526" s="422"/>
    </row>
    <row r="527" spans="1:13" ht="12.75" customHeight="1">
      <c r="A527" s="426" t="s">
        <v>454</v>
      </c>
      <c r="B527" s="422"/>
      <c r="C527" s="422"/>
    </row>
    <row r="528" spans="1:13" ht="12.75" customHeight="1">
      <c r="A528" s="425" t="s">
        <v>453</v>
      </c>
      <c r="B528" s="422" t="s">
        <v>781</v>
      </c>
      <c r="C528" s="422" t="s">
        <v>875</v>
      </c>
    </row>
    <row r="529" spans="1:13" ht="12.75" customHeight="1">
      <c r="A529" s="425" t="s">
        <v>607</v>
      </c>
      <c r="B529" s="423" t="s">
        <v>739</v>
      </c>
      <c r="C529" s="423" t="s">
        <v>739</v>
      </c>
    </row>
    <row r="530" spans="1:13">
      <c r="A530" s="425" t="s">
        <v>452</v>
      </c>
      <c r="B530" s="437" t="s">
        <v>874</v>
      </c>
      <c r="C530" s="437" t="s">
        <v>873</v>
      </c>
    </row>
    <row r="531" spans="1:13" s="431" customFormat="1" ht="15" customHeight="1">
      <c r="A531" s="436"/>
      <c r="B531" s="435"/>
      <c r="C531" s="435"/>
      <c r="E531" s="483"/>
      <c r="F531" s="482"/>
      <c r="G531" s="433"/>
      <c r="H531" s="433"/>
      <c r="I531" s="432"/>
      <c r="J531" s="432"/>
      <c r="K531" s="432"/>
      <c r="L531" s="432"/>
      <c r="M531" s="432"/>
    </row>
    <row r="532" spans="1:13" ht="25.5">
      <c r="A532" s="430" t="s">
        <v>467</v>
      </c>
      <c r="B532" s="429" t="s">
        <v>62</v>
      </c>
      <c r="C532" s="429" t="s">
        <v>63</v>
      </c>
      <c r="D532" s="301">
        <v>2</v>
      </c>
    </row>
    <row r="533" spans="1:13" ht="129" customHeight="1">
      <c r="A533" s="426" t="s">
        <v>466</v>
      </c>
      <c r="B533" s="422" t="s">
        <v>872</v>
      </c>
      <c r="C533" s="422" t="s">
        <v>871</v>
      </c>
    </row>
    <row r="534" spans="1:13">
      <c r="A534" s="426" t="s">
        <v>522</v>
      </c>
      <c r="B534" s="428">
        <v>40493</v>
      </c>
      <c r="C534" s="428">
        <v>40504</v>
      </c>
    </row>
    <row r="535" spans="1:13">
      <c r="A535" s="426" t="s">
        <v>615</v>
      </c>
      <c r="B535" s="427">
        <v>360000</v>
      </c>
      <c r="C535" s="427">
        <v>50000000</v>
      </c>
      <c r="E535" s="419">
        <f>B535+C535</f>
        <v>50360000</v>
      </c>
    </row>
    <row r="536" spans="1:13">
      <c r="A536" s="426" t="s">
        <v>614</v>
      </c>
      <c r="B536" s="440">
        <v>180618</v>
      </c>
      <c r="C536" s="440">
        <v>18197954</v>
      </c>
      <c r="F536" s="315">
        <f>B536+C536</f>
        <v>18378572</v>
      </c>
    </row>
    <row r="537" spans="1:13">
      <c r="A537" s="426" t="s">
        <v>613</v>
      </c>
      <c r="B537" s="422" t="s">
        <v>630</v>
      </c>
      <c r="C537" s="422" t="s">
        <v>630</v>
      </c>
    </row>
    <row r="538" spans="1:13">
      <c r="A538" s="426" t="s">
        <v>462</v>
      </c>
      <c r="B538" s="422" t="s">
        <v>692</v>
      </c>
      <c r="C538" s="422" t="s">
        <v>691</v>
      </c>
    </row>
    <row r="539" spans="1:13">
      <c r="A539" s="426" t="s">
        <v>610</v>
      </c>
      <c r="B539" s="422" t="s">
        <v>250</v>
      </c>
      <c r="C539" s="422" t="s">
        <v>114</v>
      </c>
    </row>
    <row r="540" spans="1:13" ht="12.75" customHeight="1">
      <c r="A540" s="426" t="s">
        <v>608</v>
      </c>
      <c r="B540" s="422"/>
      <c r="C540" s="422"/>
    </row>
    <row r="541" spans="1:13" ht="12.75" customHeight="1">
      <c r="A541" s="426" t="s">
        <v>456</v>
      </c>
      <c r="B541" s="422"/>
      <c r="C541" s="422"/>
    </row>
    <row r="542" spans="1:13" ht="12.75" customHeight="1">
      <c r="A542" s="426" t="s">
        <v>455</v>
      </c>
      <c r="B542" s="422"/>
      <c r="C542" s="422"/>
    </row>
    <row r="543" spans="1:13" ht="12.75" customHeight="1">
      <c r="A543" s="426" t="s">
        <v>454</v>
      </c>
      <c r="B543" s="422"/>
      <c r="C543" s="422"/>
    </row>
    <row r="544" spans="1:13" ht="12.75" customHeight="1">
      <c r="A544" s="425" t="s">
        <v>453</v>
      </c>
      <c r="B544" s="422" t="s">
        <v>870</v>
      </c>
      <c r="C544" s="422" t="s">
        <v>809</v>
      </c>
    </row>
    <row r="545" spans="1:13" ht="12.75" customHeight="1">
      <c r="A545" s="425" t="s">
        <v>607</v>
      </c>
      <c r="B545" s="423" t="s">
        <v>706</v>
      </c>
      <c r="C545" s="423" t="s">
        <v>706</v>
      </c>
    </row>
    <row r="546" spans="1:13">
      <c r="A546" s="425" t="s">
        <v>452</v>
      </c>
      <c r="B546" s="437" t="s">
        <v>869</v>
      </c>
      <c r="C546" s="437" t="s">
        <v>868</v>
      </c>
    </row>
    <row r="547" spans="1:13" s="431" customFormat="1" ht="12.75" customHeight="1">
      <c r="A547" s="436"/>
      <c r="B547" s="435"/>
      <c r="C547" s="435"/>
      <c r="E547" s="483"/>
      <c r="F547" s="482"/>
      <c r="G547" s="433"/>
      <c r="H547" s="433"/>
      <c r="I547" s="432"/>
      <c r="J547" s="432"/>
      <c r="K547" s="432"/>
      <c r="L547" s="432"/>
      <c r="M547" s="432"/>
    </row>
    <row r="548" spans="1:13" ht="25.5">
      <c r="A548" s="430" t="s">
        <v>467</v>
      </c>
      <c r="B548" s="429" t="s">
        <v>64</v>
      </c>
      <c r="C548" s="429" t="s">
        <v>65</v>
      </c>
      <c r="D548" s="301">
        <v>2</v>
      </c>
    </row>
    <row r="549" spans="1:13" ht="165.75">
      <c r="A549" s="426" t="s">
        <v>466</v>
      </c>
      <c r="B549" s="422" t="s">
        <v>867</v>
      </c>
      <c r="C549" s="422" t="s">
        <v>866</v>
      </c>
    </row>
    <row r="550" spans="1:13">
      <c r="A550" s="426" t="s">
        <v>522</v>
      </c>
      <c r="B550" s="428">
        <v>40515</v>
      </c>
      <c r="C550" s="428">
        <v>40521</v>
      </c>
    </row>
    <row r="551" spans="1:13">
      <c r="A551" s="426" t="s">
        <v>615</v>
      </c>
      <c r="B551" s="427">
        <v>665000</v>
      </c>
      <c r="C551" s="427">
        <v>245000</v>
      </c>
      <c r="E551" s="419">
        <f>B551+C551</f>
        <v>910000</v>
      </c>
    </row>
    <row r="552" spans="1:13">
      <c r="A552" s="426" t="s">
        <v>614</v>
      </c>
      <c r="B552" s="440">
        <v>635309</v>
      </c>
      <c r="C552" s="440">
        <v>154400</v>
      </c>
      <c r="F552" s="315">
        <f>B552+C552</f>
        <v>789709</v>
      </c>
    </row>
    <row r="553" spans="1:13">
      <c r="A553" s="426" t="s">
        <v>613</v>
      </c>
      <c r="B553" s="422" t="s">
        <v>630</v>
      </c>
      <c r="C553" s="422" t="s">
        <v>630</v>
      </c>
    </row>
    <row r="554" spans="1:13">
      <c r="A554" s="426" t="s">
        <v>462</v>
      </c>
      <c r="B554" s="422" t="s">
        <v>692</v>
      </c>
      <c r="C554" s="422" t="s">
        <v>692</v>
      </c>
    </row>
    <row r="555" spans="1:13">
      <c r="A555" s="426" t="s">
        <v>610</v>
      </c>
      <c r="B555" s="422" t="s">
        <v>865</v>
      </c>
      <c r="C555" s="422" t="s">
        <v>734</v>
      </c>
    </row>
    <row r="556" spans="1:13" ht="12.75" customHeight="1">
      <c r="A556" s="426" t="s">
        <v>608</v>
      </c>
      <c r="B556" s="422"/>
      <c r="C556" s="422"/>
    </row>
    <row r="557" spans="1:13" ht="12.75" customHeight="1">
      <c r="A557" s="426" t="s">
        <v>456</v>
      </c>
      <c r="B557" s="422"/>
      <c r="C557" s="422"/>
    </row>
    <row r="558" spans="1:13" ht="12.75" customHeight="1">
      <c r="A558" s="426" t="s">
        <v>455</v>
      </c>
      <c r="B558" s="422"/>
      <c r="C558" s="422"/>
    </row>
    <row r="559" spans="1:13" ht="12.75" customHeight="1">
      <c r="A559" s="426" t="s">
        <v>454</v>
      </c>
      <c r="B559" s="422"/>
      <c r="C559" s="422"/>
    </row>
    <row r="560" spans="1:13" ht="12.75" customHeight="1">
      <c r="A560" s="425" t="s">
        <v>453</v>
      </c>
      <c r="B560" s="422" t="s">
        <v>655</v>
      </c>
      <c r="C560" s="422" t="s">
        <v>655</v>
      </c>
    </row>
    <row r="561" spans="1:13" ht="12.75" customHeight="1">
      <c r="A561" s="425" t="s">
        <v>607</v>
      </c>
      <c r="B561" s="423" t="s">
        <v>706</v>
      </c>
      <c r="C561" s="423" t="s">
        <v>706</v>
      </c>
    </row>
    <row r="562" spans="1:13">
      <c r="A562" s="425" t="s">
        <v>452</v>
      </c>
      <c r="B562" s="437" t="s">
        <v>864</v>
      </c>
      <c r="C562" s="437" t="s">
        <v>863</v>
      </c>
    </row>
    <row r="563" spans="1:13" s="431" customFormat="1">
      <c r="A563" s="436"/>
      <c r="B563" s="435"/>
      <c r="C563" s="435"/>
      <c r="E563" s="483"/>
      <c r="F563" s="482"/>
      <c r="G563" s="433"/>
      <c r="H563" s="433"/>
      <c r="I563" s="432"/>
      <c r="J563" s="432"/>
      <c r="K563" s="432"/>
      <c r="L563" s="432"/>
      <c r="M563" s="432"/>
    </row>
    <row r="564" spans="1:13" ht="25.5">
      <c r="A564" s="430" t="s">
        <v>467</v>
      </c>
      <c r="B564" s="429" t="s">
        <v>66</v>
      </c>
      <c r="C564" s="429" t="s">
        <v>67</v>
      </c>
      <c r="D564" s="301">
        <v>2</v>
      </c>
    </row>
    <row r="565" spans="1:13" ht="229.5">
      <c r="A565" s="426" t="s">
        <v>466</v>
      </c>
      <c r="B565" s="422" t="s">
        <v>862</v>
      </c>
      <c r="C565" s="422" t="s">
        <v>861</v>
      </c>
    </row>
    <row r="566" spans="1:13">
      <c r="A566" s="426" t="s">
        <v>522</v>
      </c>
      <c r="B566" s="428">
        <v>40521</v>
      </c>
      <c r="C566" s="428">
        <v>40526</v>
      </c>
    </row>
    <row r="567" spans="1:13">
      <c r="A567" s="426" t="s">
        <v>615</v>
      </c>
      <c r="B567" s="427">
        <v>100000</v>
      </c>
      <c r="C567" s="427">
        <v>100000</v>
      </c>
      <c r="E567" s="419">
        <f>B567+C567</f>
        <v>200000</v>
      </c>
    </row>
    <row r="568" spans="1:13">
      <c r="A568" s="426" t="s">
        <v>614</v>
      </c>
      <c r="B568" s="427">
        <v>0</v>
      </c>
      <c r="C568" s="427">
        <v>95000</v>
      </c>
      <c r="F568" s="315">
        <f>B568+C568</f>
        <v>95000</v>
      </c>
    </row>
    <row r="569" spans="1:13">
      <c r="A569" s="426" t="s">
        <v>613</v>
      </c>
      <c r="B569" s="422" t="s">
        <v>630</v>
      </c>
      <c r="C569" s="422" t="s">
        <v>675</v>
      </c>
    </row>
    <row r="570" spans="1:13">
      <c r="A570" s="426" t="s">
        <v>462</v>
      </c>
      <c r="B570" s="422" t="s">
        <v>692</v>
      </c>
      <c r="C570" s="422" t="s">
        <v>692</v>
      </c>
    </row>
    <row r="571" spans="1:13">
      <c r="A571" s="426" t="s">
        <v>610</v>
      </c>
      <c r="B571" s="422" t="s">
        <v>734</v>
      </c>
      <c r="C571" s="422" t="s">
        <v>116</v>
      </c>
    </row>
    <row r="572" spans="1:13" ht="12.75" customHeight="1">
      <c r="A572" s="426" t="s">
        <v>608</v>
      </c>
      <c r="B572" s="422"/>
      <c r="C572" s="422"/>
    </row>
    <row r="573" spans="1:13" ht="12.75" customHeight="1">
      <c r="A573" s="426" t="s">
        <v>456</v>
      </c>
      <c r="B573" s="422"/>
      <c r="C573" s="422"/>
    </row>
    <row r="574" spans="1:13" ht="12.75" customHeight="1">
      <c r="A574" s="426" t="s">
        <v>455</v>
      </c>
      <c r="B574" s="422"/>
      <c r="C574" s="422"/>
    </row>
    <row r="575" spans="1:13" ht="12.75" customHeight="1">
      <c r="A575" s="426" t="s">
        <v>454</v>
      </c>
      <c r="B575" s="422"/>
      <c r="C575" s="422"/>
    </row>
    <row r="576" spans="1:13" ht="12.75" customHeight="1">
      <c r="A576" s="425" t="s">
        <v>453</v>
      </c>
      <c r="B576" s="422" t="s">
        <v>655</v>
      </c>
      <c r="C576" s="422" t="s">
        <v>655</v>
      </c>
    </row>
    <row r="577" spans="1:13">
      <c r="A577" s="425" t="s">
        <v>452</v>
      </c>
      <c r="B577" s="437" t="s">
        <v>860</v>
      </c>
      <c r="C577" s="437" t="s">
        <v>859</v>
      </c>
    </row>
    <row r="578" spans="1:13" s="431" customFormat="1">
      <c r="A578" s="436"/>
      <c r="B578" s="435"/>
      <c r="C578" s="435"/>
      <c r="E578" s="483"/>
      <c r="F578" s="482"/>
      <c r="G578" s="433"/>
      <c r="H578" s="433"/>
      <c r="I578" s="432"/>
      <c r="J578" s="432"/>
      <c r="K578" s="432"/>
      <c r="L578" s="432"/>
      <c r="M578" s="432"/>
    </row>
    <row r="579" spans="1:13" ht="25.5">
      <c r="A579" s="430" t="s">
        <v>467</v>
      </c>
      <c r="B579" s="429" t="s">
        <v>68</v>
      </c>
      <c r="C579" s="429" t="s">
        <v>69</v>
      </c>
      <c r="D579" s="301">
        <v>2</v>
      </c>
    </row>
    <row r="580" spans="1:13" ht="89.25">
      <c r="A580" s="426" t="s">
        <v>466</v>
      </c>
      <c r="B580" s="422" t="s">
        <v>858</v>
      </c>
      <c r="C580" s="422" t="s">
        <v>852</v>
      </c>
    </row>
    <row r="581" spans="1:13">
      <c r="A581" s="426" t="s">
        <v>522</v>
      </c>
      <c r="B581" s="428">
        <v>40526</v>
      </c>
      <c r="C581" s="428">
        <v>40526</v>
      </c>
    </row>
    <row r="582" spans="1:13">
      <c r="A582" s="426" t="s">
        <v>615</v>
      </c>
      <c r="B582" s="427">
        <v>250000</v>
      </c>
      <c r="C582" s="427">
        <v>550000</v>
      </c>
      <c r="E582" s="419">
        <f>B582+C582</f>
        <v>800000</v>
      </c>
    </row>
    <row r="583" spans="1:13">
      <c r="A583" s="426" t="s">
        <v>614</v>
      </c>
      <c r="B583" s="440">
        <v>204362</v>
      </c>
      <c r="C583" s="440">
        <v>295747</v>
      </c>
      <c r="F583" s="315">
        <f>B583+C583</f>
        <v>500109</v>
      </c>
    </row>
    <row r="584" spans="1:13">
      <c r="A584" s="426" t="s">
        <v>613</v>
      </c>
      <c r="B584" s="422" t="s">
        <v>630</v>
      </c>
      <c r="C584" s="422" t="s">
        <v>630</v>
      </c>
    </row>
    <row r="585" spans="1:13">
      <c r="A585" s="426" t="s">
        <v>462</v>
      </c>
      <c r="B585" s="422" t="s">
        <v>692</v>
      </c>
      <c r="C585" s="422" t="s">
        <v>692</v>
      </c>
    </row>
    <row r="586" spans="1:13">
      <c r="A586" s="426" t="s">
        <v>610</v>
      </c>
      <c r="B586" s="422" t="s">
        <v>857</v>
      </c>
      <c r="C586" s="422" t="s">
        <v>857</v>
      </c>
    </row>
    <row r="587" spans="1:13" ht="12.75" customHeight="1">
      <c r="A587" s="426" t="s">
        <v>608</v>
      </c>
      <c r="B587" s="422"/>
      <c r="C587" s="422"/>
    </row>
    <row r="588" spans="1:13" ht="12.75" customHeight="1">
      <c r="A588" s="426" t="s">
        <v>456</v>
      </c>
      <c r="B588" s="422"/>
      <c r="C588" s="422"/>
    </row>
    <row r="589" spans="1:13" ht="12.75" customHeight="1">
      <c r="A589" s="426" t="s">
        <v>455</v>
      </c>
      <c r="B589" s="422"/>
      <c r="C589" s="422"/>
    </row>
    <row r="590" spans="1:13" ht="12.75" customHeight="1">
      <c r="A590" s="426" t="s">
        <v>454</v>
      </c>
      <c r="B590" s="422"/>
      <c r="C590" s="422"/>
    </row>
    <row r="591" spans="1:13" ht="12.75" customHeight="1">
      <c r="A591" s="425" t="s">
        <v>453</v>
      </c>
      <c r="B591" s="422" t="s">
        <v>856</v>
      </c>
      <c r="C591" s="422" t="s">
        <v>855</v>
      </c>
    </row>
    <row r="592" spans="1:13" ht="12.75" customHeight="1">
      <c r="A592" s="425" t="s">
        <v>607</v>
      </c>
      <c r="B592" s="423" t="s">
        <v>706</v>
      </c>
      <c r="C592" s="423" t="s">
        <v>706</v>
      </c>
    </row>
    <row r="593" spans="1:13">
      <c r="A593" s="425" t="s">
        <v>452</v>
      </c>
      <c r="B593" s="437" t="s">
        <v>854</v>
      </c>
      <c r="C593" s="437" t="s">
        <v>853</v>
      </c>
    </row>
    <row r="594" spans="1:13" s="431" customFormat="1">
      <c r="A594" s="436"/>
      <c r="B594" s="435"/>
      <c r="C594" s="435"/>
      <c r="E594" s="483"/>
      <c r="F594" s="482"/>
      <c r="G594" s="433"/>
      <c r="H594" s="433"/>
      <c r="I594" s="432"/>
      <c r="J594" s="432"/>
      <c r="K594" s="432"/>
      <c r="L594" s="432"/>
      <c r="M594" s="432"/>
    </row>
    <row r="595" spans="1:13" ht="25.5">
      <c r="A595" s="430" t="s">
        <v>467</v>
      </c>
      <c r="B595" s="489" t="s">
        <v>70</v>
      </c>
      <c r="C595" s="450" t="s">
        <v>71</v>
      </c>
      <c r="D595" s="301">
        <v>2</v>
      </c>
    </row>
    <row r="596" spans="1:13" ht="63.75">
      <c r="A596" s="426" t="s">
        <v>466</v>
      </c>
      <c r="B596" s="486" t="s">
        <v>852</v>
      </c>
      <c r="C596" s="447" t="s">
        <v>852</v>
      </c>
    </row>
    <row r="597" spans="1:13">
      <c r="A597" s="426" t="s">
        <v>522</v>
      </c>
      <c r="B597" s="488">
        <v>40526</v>
      </c>
      <c r="C597" s="449">
        <v>40526</v>
      </c>
    </row>
    <row r="598" spans="1:13">
      <c r="A598" s="426" t="s">
        <v>615</v>
      </c>
      <c r="B598" s="487">
        <v>600000</v>
      </c>
      <c r="C598" s="448">
        <v>300000</v>
      </c>
      <c r="E598" s="419">
        <f>B598+C598</f>
        <v>900000</v>
      </c>
    </row>
    <row r="599" spans="1:13">
      <c r="A599" s="426" t="s">
        <v>614</v>
      </c>
      <c r="B599" s="487">
        <v>0</v>
      </c>
      <c r="C599" s="448">
        <v>0</v>
      </c>
      <c r="F599" s="315">
        <f>B599+C599</f>
        <v>0</v>
      </c>
    </row>
    <row r="600" spans="1:13">
      <c r="A600" s="426" t="s">
        <v>613</v>
      </c>
      <c r="B600" s="486" t="s">
        <v>612</v>
      </c>
      <c r="C600" s="447" t="s">
        <v>612</v>
      </c>
    </row>
    <row r="601" spans="1:13">
      <c r="A601" s="426" t="s">
        <v>462</v>
      </c>
      <c r="B601" s="486" t="s">
        <v>844</v>
      </c>
      <c r="C601" s="447" t="s">
        <v>844</v>
      </c>
    </row>
    <row r="602" spans="1:13">
      <c r="A602" s="426" t="s">
        <v>610</v>
      </c>
      <c r="B602" s="486" t="s">
        <v>843</v>
      </c>
      <c r="C602" s="486" t="s">
        <v>843</v>
      </c>
    </row>
    <row r="603" spans="1:13" ht="12.75" customHeight="1">
      <c r="A603" s="426" t="s">
        <v>608</v>
      </c>
      <c r="B603" s="486"/>
      <c r="C603" s="447"/>
    </row>
    <row r="604" spans="1:13" ht="12.75" customHeight="1">
      <c r="A604" s="426" t="s">
        <v>456</v>
      </c>
      <c r="B604" s="486"/>
      <c r="C604" s="447"/>
    </row>
    <row r="605" spans="1:13" ht="12.75" customHeight="1">
      <c r="A605" s="426" t="s">
        <v>455</v>
      </c>
      <c r="B605" s="486"/>
      <c r="C605" s="447"/>
    </row>
    <row r="606" spans="1:13" ht="12.75" customHeight="1">
      <c r="A606" s="426" t="s">
        <v>454</v>
      </c>
      <c r="B606" s="486" t="s">
        <v>842</v>
      </c>
      <c r="C606" s="447" t="s">
        <v>842</v>
      </c>
    </row>
    <row r="607" spans="1:13" ht="12.75" customHeight="1">
      <c r="A607" s="425" t="s">
        <v>453</v>
      </c>
      <c r="B607" s="486" t="s">
        <v>851</v>
      </c>
      <c r="C607" s="447" t="s">
        <v>850</v>
      </c>
    </row>
    <row r="608" spans="1:13" ht="12.75" customHeight="1">
      <c r="A608" s="425" t="s">
        <v>607</v>
      </c>
      <c r="B608" s="485" t="s">
        <v>706</v>
      </c>
      <c r="C608" s="490" t="s">
        <v>706</v>
      </c>
    </row>
    <row r="609" spans="1:13">
      <c r="A609" s="425" t="s">
        <v>452</v>
      </c>
      <c r="B609" s="484" t="s">
        <v>849</v>
      </c>
      <c r="C609" s="445" t="s">
        <v>848</v>
      </c>
    </row>
    <row r="610" spans="1:13" s="431" customFormat="1">
      <c r="A610" s="436"/>
      <c r="B610" s="435"/>
      <c r="C610" s="435"/>
      <c r="E610" s="483"/>
      <c r="F610" s="482"/>
      <c r="G610" s="433"/>
      <c r="H610" s="433"/>
      <c r="I610" s="432"/>
      <c r="J610" s="432"/>
      <c r="K610" s="432"/>
      <c r="L610" s="432"/>
      <c r="M610" s="432"/>
    </row>
    <row r="611" spans="1:13" ht="25.5">
      <c r="A611" s="430" t="s">
        <v>467</v>
      </c>
      <c r="B611" s="489" t="s">
        <v>847</v>
      </c>
      <c r="C611" s="429" t="s">
        <v>73</v>
      </c>
      <c r="D611" s="301">
        <v>2</v>
      </c>
    </row>
    <row r="612" spans="1:13" ht="229.5">
      <c r="A612" s="426" t="s">
        <v>466</v>
      </c>
      <c r="B612" s="486" t="s">
        <v>846</v>
      </c>
      <c r="C612" s="422" t="s">
        <v>845</v>
      </c>
    </row>
    <row r="613" spans="1:13">
      <c r="A613" s="426" t="s">
        <v>522</v>
      </c>
      <c r="B613" s="488">
        <v>40526</v>
      </c>
      <c r="C613" s="428">
        <v>40526</v>
      </c>
    </row>
    <row r="614" spans="1:13">
      <c r="A614" s="426" t="s">
        <v>615</v>
      </c>
      <c r="B614" s="487">
        <v>200000</v>
      </c>
      <c r="C614" s="427">
        <v>100000</v>
      </c>
      <c r="E614" s="419">
        <f>B614+C614</f>
        <v>300000</v>
      </c>
    </row>
    <row r="615" spans="1:13">
      <c r="A615" s="426" t="s">
        <v>614</v>
      </c>
      <c r="B615" s="487">
        <v>0</v>
      </c>
      <c r="C615" s="478">
        <v>81775</v>
      </c>
      <c r="F615" s="315">
        <f>B615+C615</f>
        <v>81775</v>
      </c>
    </row>
    <row r="616" spans="1:13">
      <c r="A616" s="426" t="s">
        <v>613</v>
      </c>
      <c r="B616" s="486" t="s">
        <v>612</v>
      </c>
      <c r="C616" s="422" t="s">
        <v>630</v>
      </c>
    </row>
    <row r="617" spans="1:13">
      <c r="A617" s="426" t="s">
        <v>462</v>
      </c>
      <c r="B617" s="486" t="s">
        <v>844</v>
      </c>
      <c r="C617" s="422" t="s">
        <v>692</v>
      </c>
    </row>
    <row r="618" spans="1:13">
      <c r="A618" s="426" t="s">
        <v>610</v>
      </c>
      <c r="B618" s="486" t="s">
        <v>843</v>
      </c>
      <c r="C618" s="422" t="s">
        <v>116</v>
      </c>
    </row>
    <row r="619" spans="1:13" ht="12.75" customHeight="1">
      <c r="A619" s="426" t="s">
        <v>608</v>
      </c>
      <c r="B619" s="486"/>
      <c r="C619" s="422"/>
    </row>
    <row r="620" spans="1:13" ht="12.75" customHeight="1">
      <c r="A620" s="426" t="s">
        <v>456</v>
      </c>
      <c r="B620" s="486"/>
      <c r="C620" s="422"/>
    </row>
    <row r="621" spans="1:13" ht="12.75" customHeight="1">
      <c r="A621" s="426" t="s">
        <v>455</v>
      </c>
      <c r="B621" s="486"/>
      <c r="C621" s="422"/>
    </row>
    <row r="622" spans="1:13" ht="12.75" customHeight="1">
      <c r="A622" s="426" t="s">
        <v>454</v>
      </c>
      <c r="B622" s="486" t="s">
        <v>842</v>
      </c>
      <c r="C622" s="422"/>
    </row>
    <row r="623" spans="1:13" ht="12.75" customHeight="1">
      <c r="A623" s="425" t="s">
        <v>453</v>
      </c>
      <c r="B623" s="486" t="s">
        <v>841</v>
      </c>
      <c r="C623" s="422" t="s">
        <v>655</v>
      </c>
    </row>
    <row r="624" spans="1:13" ht="12.75" customHeight="1">
      <c r="A624" s="425" t="s">
        <v>607</v>
      </c>
      <c r="B624" s="485" t="s">
        <v>706</v>
      </c>
      <c r="C624" s="422"/>
    </row>
    <row r="625" spans="1:13">
      <c r="A625" s="425" t="s">
        <v>452</v>
      </c>
      <c r="B625" s="484" t="s">
        <v>840</v>
      </c>
      <c r="C625" s="437" t="s">
        <v>839</v>
      </c>
    </row>
    <row r="626" spans="1:13" s="431" customFormat="1">
      <c r="A626" s="436"/>
      <c r="B626" s="435"/>
      <c r="C626" s="435"/>
      <c r="E626" s="483"/>
      <c r="F626" s="482"/>
      <c r="G626" s="433"/>
      <c r="H626" s="433"/>
      <c r="I626" s="432"/>
      <c r="J626" s="432"/>
      <c r="K626" s="432"/>
      <c r="L626" s="432"/>
      <c r="M626" s="432"/>
    </row>
    <row r="627" spans="1:13">
      <c r="A627" s="430" t="s">
        <v>467</v>
      </c>
      <c r="B627" s="481" t="s">
        <v>74</v>
      </c>
      <c r="C627" s="429" t="s">
        <v>75</v>
      </c>
      <c r="D627" s="301">
        <v>2</v>
      </c>
    </row>
    <row r="628" spans="1:13" ht="229.5">
      <c r="A628" s="426" t="s">
        <v>466</v>
      </c>
      <c r="B628" s="476" t="s">
        <v>838</v>
      </c>
      <c r="C628" s="422" t="s">
        <v>837</v>
      </c>
    </row>
    <row r="629" spans="1:13">
      <c r="A629" s="426" t="s">
        <v>522</v>
      </c>
      <c r="B629" s="480">
        <v>40527</v>
      </c>
      <c r="C629" s="428">
        <v>40527</v>
      </c>
    </row>
    <row r="630" spans="1:13">
      <c r="A630" s="426" t="s">
        <v>615</v>
      </c>
      <c r="B630" s="479">
        <v>5000000</v>
      </c>
      <c r="C630" s="427">
        <v>15000000</v>
      </c>
      <c r="E630" s="419">
        <f>B630+C630</f>
        <v>20000000</v>
      </c>
    </row>
    <row r="631" spans="1:13">
      <c r="A631" s="426" t="s">
        <v>614</v>
      </c>
      <c r="B631" s="479">
        <v>5000000</v>
      </c>
      <c r="C631" s="478">
        <v>14976485</v>
      </c>
      <c r="F631" s="315">
        <f>B631+C631</f>
        <v>19976485</v>
      </c>
    </row>
    <row r="632" spans="1:13">
      <c r="A632" s="426" t="s">
        <v>613</v>
      </c>
      <c r="B632" s="476" t="s">
        <v>776</v>
      </c>
      <c r="C632" s="422" t="s">
        <v>776</v>
      </c>
    </row>
    <row r="633" spans="1:13">
      <c r="A633" s="426" t="s">
        <v>462</v>
      </c>
      <c r="B633" s="476" t="s">
        <v>562</v>
      </c>
      <c r="C633" s="477" t="s">
        <v>836</v>
      </c>
    </row>
    <row r="634" spans="1:13">
      <c r="A634" s="426" t="s">
        <v>610</v>
      </c>
      <c r="B634" s="476" t="s">
        <v>153</v>
      </c>
      <c r="C634" s="422" t="s">
        <v>153</v>
      </c>
    </row>
    <row r="635" spans="1:13" ht="12.75" customHeight="1">
      <c r="A635" s="426" t="s">
        <v>608</v>
      </c>
      <c r="B635" s="476"/>
      <c r="C635" s="422"/>
    </row>
    <row r="636" spans="1:13" ht="12.75" customHeight="1">
      <c r="A636" s="426" t="s">
        <v>456</v>
      </c>
      <c r="B636" s="476"/>
      <c r="C636" s="422"/>
    </row>
    <row r="637" spans="1:13" ht="12.75" customHeight="1">
      <c r="A637" s="426" t="s">
        <v>455</v>
      </c>
      <c r="B637" s="476"/>
      <c r="C637" s="422"/>
    </row>
    <row r="638" spans="1:13" ht="12.75" customHeight="1">
      <c r="A638" s="426" t="s">
        <v>454</v>
      </c>
      <c r="B638" s="476"/>
      <c r="C638" s="422"/>
    </row>
    <row r="639" spans="1:13" ht="12.75" customHeight="1">
      <c r="A639" s="425" t="s">
        <v>453</v>
      </c>
      <c r="B639" s="476" t="s">
        <v>835</v>
      </c>
      <c r="C639" s="422" t="s">
        <v>834</v>
      </c>
    </row>
    <row r="640" spans="1:13" ht="12.75" customHeight="1">
      <c r="A640" s="425" t="s">
        <v>607</v>
      </c>
      <c r="B640" s="475" t="s">
        <v>739</v>
      </c>
      <c r="C640" s="423" t="s">
        <v>706</v>
      </c>
    </row>
    <row r="641" spans="1:13">
      <c r="A641" s="425" t="s">
        <v>452</v>
      </c>
      <c r="B641" s="474" t="s">
        <v>833</v>
      </c>
      <c r="C641" s="437" t="s">
        <v>832</v>
      </c>
    </row>
    <row r="642" spans="1:13" s="431" customFormat="1">
      <c r="A642" s="436"/>
      <c r="B642" s="435"/>
      <c r="C642" s="435"/>
      <c r="E642" s="434"/>
      <c r="G642" s="433"/>
      <c r="H642" s="433"/>
      <c r="I642" s="432"/>
      <c r="J642" s="432"/>
      <c r="K642" s="432"/>
      <c r="L642" s="432"/>
      <c r="M642" s="432"/>
    </row>
    <row r="643" spans="1:13" ht="25.5">
      <c r="A643" s="430" t="s">
        <v>467</v>
      </c>
      <c r="B643" s="429" t="s">
        <v>76</v>
      </c>
      <c r="C643" s="429" t="s">
        <v>77</v>
      </c>
      <c r="D643" s="301">
        <v>2</v>
      </c>
    </row>
    <row r="644" spans="1:13" ht="76.5">
      <c r="A644" s="426" t="s">
        <v>466</v>
      </c>
      <c r="B644" s="422" t="s">
        <v>831</v>
      </c>
      <c r="C644" s="422" t="s">
        <v>830</v>
      </c>
    </row>
    <row r="645" spans="1:13">
      <c r="A645" s="426" t="s">
        <v>522</v>
      </c>
      <c r="B645" s="428">
        <v>40555</v>
      </c>
      <c r="C645" s="428">
        <v>40561</v>
      </c>
    </row>
    <row r="646" spans="1:13">
      <c r="A646" s="426" t="s">
        <v>615</v>
      </c>
      <c r="B646" s="440">
        <v>3978614</v>
      </c>
      <c r="C646" s="427">
        <v>828000</v>
      </c>
      <c r="G646" s="315">
        <f>B646+C646</f>
        <v>4806614</v>
      </c>
    </row>
    <row r="647" spans="1:13">
      <c r="A647" s="426" t="s">
        <v>614</v>
      </c>
      <c r="B647" s="440">
        <v>1752807</v>
      </c>
      <c r="C647" s="440">
        <v>577519</v>
      </c>
      <c r="H647" s="315">
        <f>B647+C647</f>
        <v>2330326</v>
      </c>
    </row>
    <row r="648" spans="1:13">
      <c r="A648" s="426" t="s">
        <v>613</v>
      </c>
      <c r="B648" s="422" t="s">
        <v>776</v>
      </c>
      <c r="C648" s="422" t="s">
        <v>776</v>
      </c>
    </row>
    <row r="649" spans="1:13">
      <c r="A649" s="426" t="s">
        <v>462</v>
      </c>
      <c r="B649" s="422" t="s">
        <v>692</v>
      </c>
      <c r="C649" s="422" t="s">
        <v>692</v>
      </c>
    </row>
    <row r="650" spans="1:13">
      <c r="A650" s="426" t="s">
        <v>610</v>
      </c>
      <c r="B650" s="422" t="s">
        <v>829</v>
      </c>
      <c r="C650" s="422" t="s">
        <v>114</v>
      </c>
    </row>
    <row r="651" spans="1:13" ht="12.75" customHeight="1">
      <c r="A651" s="426" t="s">
        <v>608</v>
      </c>
      <c r="B651" s="422"/>
      <c r="C651" s="422"/>
    </row>
    <row r="652" spans="1:13" ht="12.75" customHeight="1">
      <c r="A652" s="426" t="s">
        <v>456</v>
      </c>
      <c r="B652" s="422"/>
      <c r="C652" s="422"/>
    </row>
    <row r="653" spans="1:13" ht="12.75" customHeight="1">
      <c r="A653" s="426" t="s">
        <v>455</v>
      </c>
      <c r="B653" s="422"/>
      <c r="C653" s="422"/>
    </row>
    <row r="654" spans="1:13" ht="12.75" customHeight="1">
      <c r="A654" s="426" t="s">
        <v>454</v>
      </c>
      <c r="B654" s="422"/>
      <c r="C654" s="422"/>
    </row>
    <row r="655" spans="1:13" ht="12.75" customHeight="1">
      <c r="A655" s="425" t="s">
        <v>453</v>
      </c>
      <c r="B655" s="422" t="s">
        <v>828</v>
      </c>
      <c r="C655" s="422" t="s">
        <v>827</v>
      </c>
    </row>
    <row r="656" spans="1:13" ht="12.75" customHeight="1">
      <c r="A656" s="425" t="s">
        <v>607</v>
      </c>
      <c r="B656" s="423" t="s">
        <v>706</v>
      </c>
      <c r="C656" s="423" t="s">
        <v>706</v>
      </c>
    </row>
    <row r="657" spans="1:13">
      <c r="A657" s="425" t="s">
        <v>452</v>
      </c>
      <c r="B657" s="437" t="s">
        <v>826</v>
      </c>
      <c r="C657" s="437" t="s">
        <v>825</v>
      </c>
    </row>
    <row r="658" spans="1:13" s="431" customFormat="1">
      <c r="A658" s="436"/>
      <c r="B658" s="435"/>
      <c r="C658" s="435"/>
      <c r="E658" s="434"/>
      <c r="G658" s="433"/>
      <c r="H658" s="433"/>
      <c r="I658" s="432"/>
      <c r="J658" s="432"/>
      <c r="K658" s="432"/>
      <c r="L658" s="432"/>
      <c r="M658" s="432"/>
    </row>
    <row r="659" spans="1:13" ht="25.5">
      <c r="A659" s="430" t="s">
        <v>467</v>
      </c>
      <c r="B659" s="429" t="s">
        <v>78</v>
      </c>
      <c r="C659" s="429" t="s">
        <v>79</v>
      </c>
      <c r="D659" s="301">
        <v>2</v>
      </c>
    </row>
    <row r="660" spans="1:13" ht="63.75">
      <c r="A660" s="426" t="s">
        <v>466</v>
      </c>
      <c r="B660" s="422" t="s">
        <v>824</v>
      </c>
      <c r="C660" s="422" t="s">
        <v>823</v>
      </c>
    </row>
    <row r="661" spans="1:13">
      <c r="A661" s="426" t="s">
        <v>522</v>
      </c>
      <c r="B661" s="428">
        <v>40574</v>
      </c>
      <c r="C661" s="428">
        <v>40549</v>
      </c>
    </row>
    <row r="662" spans="1:13">
      <c r="A662" s="426" t="s">
        <v>615</v>
      </c>
      <c r="B662" s="427">
        <v>520000</v>
      </c>
      <c r="C662" s="427">
        <v>1000000</v>
      </c>
      <c r="G662" s="315">
        <f>B662+C662</f>
        <v>1520000</v>
      </c>
    </row>
    <row r="663" spans="1:13">
      <c r="A663" s="426" t="s">
        <v>614</v>
      </c>
      <c r="B663" s="440">
        <v>427931</v>
      </c>
      <c r="C663" s="440">
        <v>633583</v>
      </c>
      <c r="H663" s="315">
        <f>B663+C663</f>
        <v>1061514</v>
      </c>
    </row>
    <row r="664" spans="1:13">
      <c r="A664" s="426" t="s">
        <v>613</v>
      </c>
      <c r="B664" s="422" t="s">
        <v>630</v>
      </c>
      <c r="C664" s="422" t="s">
        <v>630</v>
      </c>
    </row>
    <row r="665" spans="1:13">
      <c r="A665" s="426" t="s">
        <v>462</v>
      </c>
      <c r="B665" s="422" t="s">
        <v>692</v>
      </c>
      <c r="C665" s="422" t="s">
        <v>692</v>
      </c>
    </row>
    <row r="666" spans="1:13">
      <c r="A666" s="426" t="s">
        <v>610</v>
      </c>
      <c r="B666" s="422" t="s">
        <v>822</v>
      </c>
      <c r="C666" s="422" t="s">
        <v>114</v>
      </c>
    </row>
    <row r="667" spans="1:13" ht="12.75" customHeight="1">
      <c r="A667" s="426" t="s">
        <v>608</v>
      </c>
      <c r="B667" s="422"/>
      <c r="C667" s="422"/>
    </row>
    <row r="668" spans="1:13" ht="12.75" customHeight="1">
      <c r="A668" s="426" t="s">
        <v>456</v>
      </c>
      <c r="B668" s="422"/>
      <c r="C668" s="422"/>
    </row>
    <row r="669" spans="1:13" ht="12.75" customHeight="1">
      <c r="A669" s="426" t="s">
        <v>455</v>
      </c>
      <c r="B669" s="422"/>
      <c r="C669" s="422"/>
    </row>
    <row r="670" spans="1:13" ht="12.75" customHeight="1">
      <c r="A670" s="426" t="s">
        <v>454</v>
      </c>
      <c r="B670" s="422"/>
      <c r="C670" s="422"/>
    </row>
    <row r="671" spans="1:13" ht="12.75" customHeight="1">
      <c r="A671" s="425" t="s">
        <v>453</v>
      </c>
      <c r="B671" s="422"/>
      <c r="C671" s="422" t="s">
        <v>821</v>
      </c>
    </row>
    <row r="672" spans="1:13" ht="12.75" customHeight="1">
      <c r="A672" s="425" t="s">
        <v>607</v>
      </c>
      <c r="B672" s="423" t="s">
        <v>706</v>
      </c>
      <c r="C672" s="423" t="s">
        <v>706</v>
      </c>
    </row>
    <row r="673" spans="1:13">
      <c r="A673" s="425" t="s">
        <v>452</v>
      </c>
      <c r="B673" s="474" t="s">
        <v>820</v>
      </c>
      <c r="C673" s="437" t="s">
        <v>819</v>
      </c>
    </row>
    <row r="674" spans="1:13" s="431" customFormat="1">
      <c r="A674" s="436"/>
      <c r="B674" s="435"/>
      <c r="C674" s="435"/>
      <c r="E674" s="434"/>
      <c r="G674" s="433"/>
      <c r="H674" s="433"/>
      <c r="I674" s="432"/>
      <c r="J674" s="432"/>
      <c r="K674" s="432"/>
      <c r="L674" s="432"/>
      <c r="M674" s="432"/>
    </row>
    <row r="675" spans="1:13" ht="25.5">
      <c r="A675" s="430" t="s">
        <v>467</v>
      </c>
      <c r="B675" s="429" t="s">
        <v>80</v>
      </c>
      <c r="C675" s="429" t="s">
        <v>81</v>
      </c>
      <c r="D675" s="301">
        <v>2</v>
      </c>
    </row>
    <row r="676" spans="1:13" ht="89.25">
      <c r="A676" s="426" t="s">
        <v>466</v>
      </c>
      <c r="B676" s="422" t="s">
        <v>818</v>
      </c>
      <c r="C676" s="422" t="s">
        <v>817</v>
      </c>
    </row>
    <row r="677" spans="1:13">
      <c r="A677" s="426" t="s">
        <v>522</v>
      </c>
      <c r="B677" s="428">
        <v>40625</v>
      </c>
      <c r="C677" s="428">
        <v>40619</v>
      </c>
    </row>
    <row r="678" spans="1:13">
      <c r="A678" s="426" t="s">
        <v>615</v>
      </c>
      <c r="B678" s="427">
        <v>170000</v>
      </c>
      <c r="C678" s="440">
        <v>20000000</v>
      </c>
      <c r="G678" s="315">
        <f>B678+C678</f>
        <v>20170000</v>
      </c>
    </row>
    <row r="679" spans="1:13">
      <c r="A679" s="426" t="s">
        <v>614</v>
      </c>
      <c r="B679" s="440">
        <v>165051</v>
      </c>
      <c r="C679" s="440">
        <v>14927887</v>
      </c>
      <c r="H679" s="315">
        <f>B679+C679</f>
        <v>15092938</v>
      </c>
    </row>
    <row r="680" spans="1:13">
      <c r="A680" s="426" t="s">
        <v>613</v>
      </c>
      <c r="B680" s="422" t="s">
        <v>630</v>
      </c>
      <c r="C680" s="422" t="s">
        <v>630</v>
      </c>
    </row>
    <row r="681" spans="1:13">
      <c r="A681" s="426" t="s">
        <v>462</v>
      </c>
      <c r="B681" s="422" t="s">
        <v>692</v>
      </c>
      <c r="C681" s="422" t="s">
        <v>692</v>
      </c>
    </row>
    <row r="682" spans="1:13">
      <c r="A682" s="426" t="s">
        <v>610</v>
      </c>
      <c r="B682" s="422" t="s">
        <v>770</v>
      </c>
      <c r="C682" s="422" t="s">
        <v>114</v>
      </c>
    </row>
    <row r="683" spans="1:13" ht="12.75" customHeight="1">
      <c r="A683" s="426" t="s">
        <v>608</v>
      </c>
      <c r="B683" s="422"/>
      <c r="C683" s="422"/>
    </row>
    <row r="684" spans="1:13" ht="12.75" customHeight="1">
      <c r="A684" s="426" t="s">
        <v>456</v>
      </c>
      <c r="B684" s="422"/>
      <c r="C684" s="422"/>
    </row>
    <row r="685" spans="1:13" ht="12.75" customHeight="1">
      <c r="A685" s="426" t="s">
        <v>455</v>
      </c>
      <c r="B685" s="422"/>
      <c r="C685" s="422"/>
    </row>
    <row r="686" spans="1:13" ht="12.75" customHeight="1">
      <c r="A686" s="426" t="s">
        <v>454</v>
      </c>
      <c r="B686" s="422"/>
      <c r="C686" s="422"/>
    </row>
    <row r="687" spans="1:13" ht="12.75" customHeight="1">
      <c r="A687" s="425" t="s">
        <v>453</v>
      </c>
      <c r="B687" s="422" t="s">
        <v>747</v>
      </c>
      <c r="C687" s="422" t="s">
        <v>809</v>
      </c>
    </row>
    <row r="688" spans="1:13" ht="12.75" customHeight="1">
      <c r="A688" s="425" t="s">
        <v>607</v>
      </c>
      <c r="B688" s="423" t="s">
        <v>706</v>
      </c>
      <c r="C688" s="423" t="s">
        <v>706</v>
      </c>
    </row>
    <row r="689" spans="1:13">
      <c r="A689" s="425" t="s">
        <v>452</v>
      </c>
      <c r="B689" s="437" t="s">
        <v>816</v>
      </c>
      <c r="C689" s="437" t="s">
        <v>815</v>
      </c>
    </row>
    <row r="690" spans="1:13" s="431" customFormat="1">
      <c r="A690" s="436"/>
      <c r="B690" s="435"/>
      <c r="C690" s="435"/>
      <c r="E690" s="434"/>
      <c r="G690" s="433"/>
      <c r="H690" s="433"/>
      <c r="I690" s="432"/>
      <c r="J690" s="432"/>
      <c r="K690" s="432"/>
      <c r="L690" s="432"/>
      <c r="M690" s="432"/>
    </row>
    <row r="691" spans="1:13" ht="25.5">
      <c r="A691" s="430" t="s">
        <v>467</v>
      </c>
      <c r="B691" s="429" t="s">
        <v>814</v>
      </c>
      <c r="C691" s="429" t="s">
        <v>83</v>
      </c>
      <c r="D691" s="301">
        <v>2</v>
      </c>
    </row>
    <row r="692" spans="1:13" ht="63.75">
      <c r="A692" s="426" t="s">
        <v>466</v>
      </c>
      <c r="B692" s="422" t="s">
        <v>813</v>
      </c>
      <c r="C692" s="422" t="s">
        <v>812</v>
      </c>
    </row>
    <row r="693" spans="1:13">
      <c r="A693" s="426" t="s">
        <v>522</v>
      </c>
      <c r="B693" s="428">
        <v>40658</v>
      </c>
      <c r="C693" s="428">
        <v>40681</v>
      </c>
    </row>
    <row r="694" spans="1:13">
      <c r="A694" s="426" t="s">
        <v>615</v>
      </c>
      <c r="B694" s="440">
        <v>722467</v>
      </c>
      <c r="C694" s="427">
        <v>10000000</v>
      </c>
      <c r="G694" s="315">
        <f>B694+C694</f>
        <v>10722467</v>
      </c>
    </row>
    <row r="695" spans="1:13">
      <c r="A695" s="426" t="s">
        <v>614</v>
      </c>
      <c r="B695" s="440">
        <v>591279</v>
      </c>
      <c r="C695" s="440">
        <v>6080749</v>
      </c>
      <c r="H695" s="315">
        <f>B695+C695</f>
        <v>6672028</v>
      </c>
    </row>
    <row r="696" spans="1:13">
      <c r="A696" s="426" t="s">
        <v>613</v>
      </c>
      <c r="B696" s="422" t="s">
        <v>630</v>
      </c>
      <c r="C696" s="422" t="s">
        <v>630</v>
      </c>
    </row>
    <row r="697" spans="1:13">
      <c r="A697" s="426" t="s">
        <v>462</v>
      </c>
      <c r="B697" s="422" t="s">
        <v>748</v>
      </c>
      <c r="C697" s="422" t="s">
        <v>811</v>
      </c>
    </row>
    <row r="698" spans="1:13">
      <c r="A698" s="426" t="s">
        <v>610</v>
      </c>
      <c r="B698" s="422" t="s">
        <v>734</v>
      </c>
      <c r="C698" s="422" t="s">
        <v>114</v>
      </c>
    </row>
    <row r="699" spans="1:13" ht="12.75" customHeight="1">
      <c r="A699" s="426" t="s">
        <v>608</v>
      </c>
      <c r="B699" s="422"/>
      <c r="C699" s="422"/>
    </row>
    <row r="700" spans="1:13" ht="12.75" customHeight="1">
      <c r="A700" s="426" t="s">
        <v>456</v>
      </c>
      <c r="B700" s="422"/>
      <c r="C700" s="422"/>
    </row>
    <row r="701" spans="1:13" ht="12.75" customHeight="1">
      <c r="A701" s="426" t="s">
        <v>455</v>
      </c>
      <c r="B701" s="422"/>
      <c r="C701" s="422"/>
    </row>
    <row r="702" spans="1:13" ht="12.75" customHeight="1">
      <c r="A702" s="426" t="s">
        <v>454</v>
      </c>
      <c r="B702" s="422"/>
      <c r="C702" s="422"/>
    </row>
    <row r="703" spans="1:13" ht="12.75" customHeight="1">
      <c r="A703" s="425" t="s">
        <v>453</v>
      </c>
      <c r="B703" s="422" t="s">
        <v>810</v>
      </c>
      <c r="C703" s="422" t="s">
        <v>809</v>
      </c>
    </row>
    <row r="704" spans="1:13" ht="12.75" customHeight="1">
      <c r="A704" s="425" t="s">
        <v>607</v>
      </c>
      <c r="B704" s="423" t="s">
        <v>706</v>
      </c>
      <c r="C704" s="423" t="s">
        <v>739</v>
      </c>
    </row>
    <row r="705" spans="1:13">
      <c r="A705" s="425" t="s">
        <v>452</v>
      </c>
      <c r="B705" s="437" t="s">
        <v>808</v>
      </c>
      <c r="C705" s="437" t="s">
        <v>807</v>
      </c>
    </row>
    <row r="706" spans="1:13" s="431" customFormat="1">
      <c r="A706" s="436"/>
      <c r="B706" s="435"/>
      <c r="C706" s="435"/>
      <c r="E706" s="434"/>
      <c r="G706" s="433"/>
      <c r="H706" s="433"/>
      <c r="I706" s="432"/>
      <c r="J706" s="432"/>
      <c r="K706" s="432"/>
      <c r="L706" s="432"/>
      <c r="M706" s="432"/>
    </row>
    <row r="707" spans="1:13" ht="25.5">
      <c r="A707" s="430" t="s">
        <v>467</v>
      </c>
      <c r="B707" s="429" t="s">
        <v>84</v>
      </c>
      <c r="C707" s="429" t="s">
        <v>85</v>
      </c>
      <c r="D707" s="301">
        <v>2</v>
      </c>
    </row>
    <row r="708" spans="1:13" ht="168.75" customHeight="1">
      <c r="A708" s="426" t="s">
        <v>466</v>
      </c>
      <c r="B708" s="422" t="s">
        <v>806</v>
      </c>
      <c r="C708" s="422" t="s">
        <v>736</v>
      </c>
    </row>
    <row r="709" spans="1:13">
      <c r="A709" s="426" t="s">
        <v>522</v>
      </c>
      <c r="B709" s="428">
        <v>40686</v>
      </c>
      <c r="C709" s="428">
        <v>40695</v>
      </c>
    </row>
    <row r="710" spans="1:13">
      <c r="A710" s="426" t="s">
        <v>615</v>
      </c>
      <c r="B710" s="440">
        <v>280761</v>
      </c>
      <c r="C710" s="440">
        <v>543500</v>
      </c>
      <c r="G710" s="315">
        <f>B710+C710</f>
        <v>824261</v>
      </c>
    </row>
    <row r="711" spans="1:13">
      <c r="A711" s="426" t="s">
        <v>614</v>
      </c>
      <c r="B711" s="440">
        <v>95644</v>
      </c>
      <c r="C711" s="440">
        <v>516567</v>
      </c>
      <c r="H711" s="315">
        <f>B711+C711</f>
        <v>612211</v>
      </c>
    </row>
    <row r="712" spans="1:13">
      <c r="A712" s="426" t="s">
        <v>613</v>
      </c>
      <c r="B712" s="422" t="s">
        <v>630</v>
      </c>
      <c r="C712" s="422" t="s">
        <v>675</v>
      </c>
    </row>
    <row r="713" spans="1:13">
      <c r="A713" s="426" t="s">
        <v>462</v>
      </c>
      <c r="B713" s="422" t="s">
        <v>748</v>
      </c>
      <c r="C713" s="422" t="s">
        <v>748</v>
      </c>
    </row>
    <row r="714" spans="1:13">
      <c r="A714" s="426" t="s">
        <v>610</v>
      </c>
      <c r="B714" s="422" t="s">
        <v>251</v>
      </c>
      <c r="C714" s="422" t="s">
        <v>805</v>
      </c>
    </row>
    <row r="715" spans="1:13" ht="12.75" customHeight="1">
      <c r="A715" s="426" t="s">
        <v>608</v>
      </c>
      <c r="B715" s="422"/>
      <c r="C715" s="422"/>
    </row>
    <row r="716" spans="1:13" ht="12.75" customHeight="1">
      <c r="A716" s="426" t="s">
        <v>456</v>
      </c>
      <c r="B716" s="422"/>
      <c r="C716" s="422"/>
    </row>
    <row r="717" spans="1:13" ht="12.75" customHeight="1">
      <c r="A717" s="426" t="s">
        <v>455</v>
      </c>
      <c r="B717" s="422"/>
      <c r="C717" s="422"/>
    </row>
    <row r="718" spans="1:13" ht="12.75" customHeight="1">
      <c r="A718" s="426" t="s">
        <v>454</v>
      </c>
      <c r="B718" s="422"/>
      <c r="C718" s="422"/>
    </row>
    <row r="719" spans="1:13" ht="12.75" customHeight="1">
      <c r="A719" s="425" t="s">
        <v>453</v>
      </c>
      <c r="B719" s="422" t="s">
        <v>655</v>
      </c>
      <c r="C719" s="422" t="s">
        <v>655</v>
      </c>
    </row>
    <row r="720" spans="1:13" ht="12.75" customHeight="1">
      <c r="A720" s="425" t="s">
        <v>607</v>
      </c>
      <c r="B720" s="423" t="s">
        <v>706</v>
      </c>
      <c r="C720" s="423" t="s">
        <v>706</v>
      </c>
    </row>
    <row r="721" spans="1:13">
      <c r="A721" s="425" t="s">
        <v>452</v>
      </c>
      <c r="B721" s="437" t="s">
        <v>804</v>
      </c>
      <c r="C721" s="437" t="s">
        <v>803</v>
      </c>
    </row>
    <row r="722" spans="1:13" s="431" customFormat="1">
      <c r="A722" s="436"/>
      <c r="B722" s="435"/>
      <c r="C722" s="435"/>
      <c r="E722" s="434"/>
      <c r="G722" s="433"/>
      <c r="H722" s="433"/>
      <c r="I722" s="432"/>
      <c r="J722" s="432"/>
      <c r="K722" s="432"/>
      <c r="L722" s="432"/>
      <c r="M722" s="432"/>
    </row>
    <row r="723" spans="1:13">
      <c r="A723" s="430" t="s">
        <v>467</v>
      </c>
      <c r="B723" s="429" t="s">
        <v>86</v>
      </c>
      <c r="C723" s="429" t="s">
        <v>802</v>
      </c>
      <c r="D723" s="301">
        <v>2</v>
      </c>
    </row>
    <row r="724" spans="1:13" ht="89.25">
      <c r="A724" s="426" t="s">
        <v>466</v>
      </c>
      <c r="B724" s="422" t="s">
        <v>801</v>
      </c>
      <c r="C724" s="422" t="s">
        <v>800</v>
      </c>
    </row>
    <row r="725" spans="1:13">
      <c r="A725" s="426" t="s">
        <v>522</v>
      </c>
      <c r="B725" s="428">
        <v>40700</v>
      </c>
      <c r="C725" s="428">
        <v>40708</v>
      </c>
    </row>
    <row r="726" spans="1:13">
      <c r="A726" s="426" t="s">
        <v>615</v>
      </c>
      <c r="B726" s="427">
        <v>100000</v>
      </c>
      <c r="C726" s="427">
        <v>50000</v>
      </c>
      <c r="G726" s="315">
        <f>B726+C726</f>
        <v>150000</v>
      </c>
    </row>
    <row r="727" spans="1:13">
      <c r="A727" s="426"/>
      <c r="B727" s="427">
        <v>0</v>
      </c>
      <c r="C727" s="427">
        <v>50000</v>
      </c>
      <c r="H727" s="315">
        <f>B727+C727</f>
        <v>50000</v>
      </c>
    </row>
    <row r="728" spans="1:13">
      <c r="A728" s="426" t="s">
        <v>613</v>
      </c>
      <c r="B728" s="422" t="s">
        <v>799</v>
      </c>
      <c r="C728" s="422" t="s">
        <v>675</v>
      </c>
    </row>
    <row r="729" spans="1:13">
      <c r="A729" s="426" t="s">
        <v>462</v>
      </c>
      <c r="B729" s="422" t="s">
        <v>692</v>
      </c>
      <c r="C729" s="422" t="s">
        <v>692</v>
      </c>
    </row>
    <row r="730" spans="1:13">
      <c r="A730" s="426" t="s">
        <v>610</v>
      </c>
      <c r="B730" s="422" t="s">
        <v>798</v>
      </c>
      <c r="C730" s="422" t="s">
        <v>727</v>
      </c>
    </row>
    <row r="731" spans="1:13" ht="12.75" customHeight="1">
      <c r="A731" s="426" t="s">
        <v>608</v>
      </c>
      <c r="B731" s="422"/>
      <c r="C731" s="422"/>
    </row>
    <row r="732" spans="1:13" ht="12.75" customHeight="1">
      <c r="A732" s="426" t="s">
        <v>456</v>
      </c>
      <c r="B732" s="422"/>
      <c r="C732" s="422"/>
    </row>
    <row r="733" spans="1:13" ht="12.75" customHeight="1">
      <c r="A733" s="426" t="s">
        <v>455</v>
      </c>
      <c r="B733" s="422"/>
      <c r="C733" s="422"/>
    </row>
    <row r="734" spans="1:13" ht="12.75" customHeight="1">
      <c r="A734" s="426" t="s">
        <v>454</v>
      </c>
      <c r="B734" s="422"/>
      <c r="C734" s="422"/>
    </row>
    <row r="735" spans="1:13" ht="12.75" customHeight="1">
      <c r="A735" s="425" t="s">
        <v>453</v>
      </c>
      <c r="B735" s="422" t="s">
        <v>747</v>
      </c>
      <c r="C735" s="422"/>
    </row>
    <row r="736" spans="1:13" ht="12.75" customHeight="1">
      <c r="A736" s="425" t="s">
        <v>607</v>
      </c>
      <c r="B736" s="422"/>
      <c r="C736" s="422"/>
    </row>
    <row r="737" spans="1:13">
      <c r="A737" s="425" t="s">
        <v>452</v>
      </c>
      <c r="B737" s="437" t="s">
        <v>797</v>
      </c>
      <c r="C737" s="437" t="s">
        <v>796</v>
      </c>
    </row>
    <row r="738" spans="1:13" s="431" customFormat="1">
      <c r="A738" s="436"/>
      <c r="B738" s="435"/>
      <c r="C738" s="435"/>
      <c r="E738" s="434"/>
      <c r="G738" s="433"/>
      <c r="H738" s="433"/>
      <c r="I738" s="432"/>
      <c r="J738" s="432"/>
      <c r="K738" s="432"/>
      <c r="L738" s="432"/>
      <c r="M738" s="432"/>
    </row>
    <row r="739" spans="1:13" ht="25.5">
      <c r="A739" s="430" t="s">
        <v>467</v>
      </c>
      <c r="B739" s="429" t="s">
        <v>87</v>
      </c>
      <c r="C739" s="429" t="s">
        <v>88</v>
      </c>
      <c r="D739" s="301">
        <v>2</v>
      </c>
    </row>
    <row r="740" spans="1:13" ht="89.25">
      <c r="A740" s="426" t="s">
        <v>466</v>
      </c>
      <c r="B740" s="422" t="s">
        <v>795</v>
      </c>
      <c r="C740" s="422" t="s">
        <v>794</v>
      </c>
    </row>
    <row r="741" spans="1:13">
      <c r="A741" s="426" t="s">
        <v>522</v>
      </c>
      <c r="B741" s="428">
        <v>40749</v>
      </c>
      <c r="C741" s="428">
        <v>40749</v>
      </c>
    </row>
    <row r="742" spans="1:13">
      <c r="A742" s="426" t="s">
        <v>615</v>
      </c>
      <c r="B742" s="427">
        <v>35000000</v>
      </c>
      <c r="C742" s="427">
        <v>55000000</v>
      </c>
      <c r="G742" s="315">
        <f>B742+C742</f>
        <v>90000000</v>
      </c>
    </row>
    <row r="743" spans="1:13">
      <c r="A743" s="426" t="s">
        <v>793</v>
      </c>
      <c r="B743" s="427">
        <v>35000000</v>
      </c>
      <c r="C743" s="440">
        <v>48919292</v>
      </c>
      <c r="H743" s="315">
        <f>B743+C743</f>
        <v>83919292</v>
      </c>
    </row>
    <row r="744" spans="1:13">
      <c r="A744" s="426" t="s">
        <v>613</v>
      </c>
      <c r="B744" s="422" t="s">
        <v>675</v>
      </c>
      <c r="C744" s="422" t="s">
        <v>776</v>
      </c>
    </row>
    <row r="745" spans="1:13">
      <c r="A745" s="426" t="s">
        <v>462</v>
      </c>
      <c r="B745" s="422" t="s">
        <v>691</v>
      </c>
      <c r="C745" s="422" t="s">
        <v>691</v>
      </c>
    </row>
    <row r="746" spans="1:13">
      <c r="A746" s="426" t="s">
        <v>610</v>
      </c>
      <c r="B746" s="422" t="s">
        <v>792</v>
      </c>
      <c r="C746" s="422" t="s">
        <v>769</v>
      </c>
    </row>
    <row r="747" spans="1:13" ht="12.75" customHeight="1">
      <c r="A747" s="426" t="s">
        <v>608</v>
      </c>
      <c r="B747" s="422"/>
      <c r="C747" s="422"/>
    </row>
    <row r="748" spans="1:13" ht="12.75" customHeight="1">
      <c r="A748" s="426" t="s">
        <v>456</v>
      </c>
      <c r="B748" s="422"/>
      <c r="C748" s="422"/>
    </row>
    <row r="749" spans="1:13" ht="12.75" customHeight="1">
      <c r="A749" s="426" t="s">
        <v>455</v>
      </c>
      <c r="B749" s="422"/>
      <c r="C749" s="422"/>
    </row>
    <row r="750" spans="1:13" ht="12.75" customHeight="1">
      <c r="A750" s="426" t="s">
        <v>454</v>
      </c>
      <c r="B750" s="422"/>
      <c r="C750" s="422"/>
    </row>
    <row r="751" spans="1:13" ht="12.75" customHeight="1">
      <c r="A751" s="425" t="s">
        <v>453</v>
      </c>
      <c r="B751" s="422" t="s">
        <v>791</v>
      </c>
      <c r="C751" s="422" t="s">
        <v>790</v>
      </c>
    </row>
    <row r="752" spans="1:13" ht="12.75" customHeight="1">
      <c r="A752" s="425" t="s">
        <v>789</v>
      </c>
      <c r="B752" s="423" t="s">
        <v>706</v>
      </c>
      <c r="C752" s="423" t="s">
        <v>706</v>
      </c>
    </row>
    <row r="753" spans="1:13">
      <c r="A753" s="425" t="s">
        <v>452</v>
      </c>
      <c r="B753" s="437" t="s">
        <v>788</v>
      </c>
      <c r="C753" s="437" t="s">
        <v>787</v>
      </c>
    </row>
    <row r="754" spans="1:13" s="431" customFormat="1">
      <c r="A754" s="436"/>
      <c r="B754" s="435"/>
      <c r="C754" s="435"/>
      <c r="E754" s="434"/>
      <c r="G754" s="433"/>
      <c r="H754" s="433"/>
      <c r="I754" s="432"/>
      <c r="J754" s="432"/>
      <c r="K754" s="432"/>
      <c r="L754" s="432"/>
      <c r="M754" s="432"/>
    </row>
    <row r="755" spans="1:13" ht="25.5">
      <c r="A755" s="430" t="s">
        <v>467</v>
      </c>
      <c r="B755" s="429" t="s">
        <v>89</v>
      </c>
      <c r="C755" s="429" t="s">
        <v>90</v>
      </c>
      <c r="D755" s="301">
        <v>2</v>
      </c>
    </row>
    <row r="756" spans="1:13" ht="114.75">
      <c r="A756" s="426" t="s">
        <v>466</v>
      </c>
      <c r="B756" s="422" t="s">
        <v>786</v>
      </c>
      <c r="C756" s="422" t="s">
        <v>785</v>
      </c>
    </row>
    <row r="757" spans="1:13">
      <c r="A757" s="426" t="s">
        <v>522</v>
      </c>
      <c r="B757" s="428">
        <v>40752</v>
      </c>
      <c r="C757" s="428">
        <v>40757</v>
      </c>
    </row>
    <row r="758" spans="1:13">
      <c r="A758" s="426" t="s">
        <v>615</v>
      </c>
      <c r="B758" s="427">
        <v>500000</v>
      </c>
      <c r="C758" s="427">
        <v>11000000</v>
      </c>
      <c r="G758" s="315">
        <f>B758+C758</f>
        <v>11500000</v>
      </c>
    </row>
    <row r="759" spans="1:13">
      <c r="A759" s="426" t="s">
        <v>614</v>
      </c>
      <c r="B759" s="440">
        <v>225625</v>
      </c>
      <c r="C759" s="427">
        <v>0</v>
      </c>
      <c r="H759" s="315">
        <f>B759+C759</f>
        <v>225625</v>
      </c>
    </row>
    <row r="760" spans="1:13">
      <c r="A760" s="426" t="s">
        <v>613</v>
      </c>
      <c r="B760" s="422" t="s">
        <v>630</v>
      </c>
      <c r="C760" s="422" t="s">
        <v>630</v>
      </c>
    </row>
    <row r="761" spans="1:13">
      <c r="A761" s="426" t="s">
        <v>462</v>
      </c>
      <c r="B761" s="422" t="s">
        <v>692</v>
      </c>
      <c r="C761" s="422" t="s">
        <v>691</v>
      </c>
    </row>
    <row r="762" spans="1:13">
      <c r="A762" s="426" t="s">
        <v>610</v>
      </c>
      <c r="B762" s="422" t="s">
        <v>784</v>
      </c>
      <c r="C762" s="422" t="s">
        <v>783</v>
      </c>
    </row>
    <row r="763" spans="1:13" ht="12.75" customHeight="1">
      <c r="A763" s="426" t="s">
        <v>608</v>
      </c>
      <c r="B763" s="422"/>
      <c r="C763" s="422"/>
    </row>
    <row r="764" spans="1:13" ht="12.75" customHeight="1">
      <c r="A764" s="426" t="s">
        <v>456</v>
      </c>
      <c r="B764" s="422"/>
      <c r="C764" s="422"/>
    </row>
    <row r="765" spans="1:13" ht="12.75" customHeight="1">
      <c r="A765" s="426" t="s">
        <v>455</v>
      </c>
      <c r="B765" s="422"/>
      <c r="C765" s="422"/>
    </row>
    <row r="766" spans="1:13" ht="12.75" customHeight="1">
      <c r="A766" s="426" t="s">
        <v>454</v>
      </c>
      <c r="B766" s="422"/>
      <c r="C766" s="422"/>
    </row>
    <row r="767" spans="1:13" ht="12.75" customHeight="1">
      <c r="A767" s="425" t="s">
        <v>453</v>
      </c>
      <c r="B767" s="422" t="s">
        <v>782</v>
      </c>
      <c r="C767" s="422" t="s">
        <v>781</v>
      </c>
    </row>
    <row r="768" spans="1:13" ht="12.75" customHeight="1">
      <c r="A768" s="425" t="s">
        <v>607</v>
      </c>
      <c r="B768" s="423" t="s">
        <v>706</v>
      </c>
      <c r="C768" s="423" t="s">
        <v>706</v>
      </c>
    </row>
    <row r="769" spans="1:13">
      <c r="A769" s="425" t="s">
        <v>452</v>
      </c>
      <c r="B769" s="437" t="s">
        <v>780</v>
      </c>
      <c r="C769" s="437" t="s">
        <v>779</v>
      </c>
    </row>
    <row r="770" spans="1:13" s="431" customFormat="1">
      <c r="A770" s="436"/>
      <c r="B770" s="435"/>
      <c r="C770" s="435"/>
      <c r="E770" s="434"/>
      <c r="G770" s="433"/>
      <c r="H770" s="433"/>
      <c r="I770" s="432"/>
      <c r="J770" s="432"/>
      <c r="K770" s="432"/>
      <c r="L770" s="432"/>
      <c r="M770" s="432"/>
    </row>
    <row r="771" spans="1:13">
      <c r="A771" s="430" t="s">
        <v>467</v>
      </c>
      <c r="B771" s="429" t="s">
        <v>91</v>
      </c>
      <c r="C771" s="429" t="s">
        <v>92</v>
      </c>
      <c r="D771" s="301">
        <v>2</v>
      </c>
    </row>
    <row r="772" spans="1:13" ht="114.75">
      <c r="A772" s="426" t="s">
        <v>466</v>
      </c>
      <c r="B772" s="422" t="s">
        <v>778</v>
      </c>
      <c r="C772" s="422" t="s">
        <v>777</v>
      </c>
    </row>
    <row r="773" spans="1:13">
      <c r="A773" s="426" t="s">
        <v>522</v>
      </c>
      <c r="B773" s="428">
        <v>40766</v>
      </c>
      <c r="C773" s="428">
        <v>40786</v>
      </c>
    </row>
    <row r="774" spans="1:13">
      <c r="A774" s="426" t="s">
        <v>615</v>
      </c>
      <c r="B774" s="427">
        <v>500000</v>
      </c>
      <c r="C774" s="427">
        <v>25000000</v>
      </c>
      <c r="G774" s="315">
        <f>B774+C774</f>
        <v>25500000</v>
      </c>
    </row>
    <row r="775" spans="1:13">
      <c r="A775" s="426" t="s">
        <v>614</v>
      </c>
      <c r="B775" s="440">
        <v>433110</v>
      </c>
      <c r="C775" s="427">
        <v>0</v>
      </c>
      <c r="H775" s="315">
        <f>B775+C775</f>
        <v>433110</v>
      </c>
    </row>
    <row r="776" spans="1:13">
      <c r="A776" s="426" t="s">
        <v>613</v>
      </c>
      <c r="B776" s="422" t="s">
        <v>776</v>
      </c>
      <c r="C776" s="422" t="s">
        <v>630</v>
      </c>
    </row>
    <row r="777" spans="1:13">
      <c r="A777" s="426" t="s">
        <v>462</v>
      </c>
      <c r="B777" s="422" t="s">
        <v>748</v>
      </c>
      <c r="C777" s="422" t="s">
        <v>775</v>
      </c>
    </row>
    <row r="778" spans="1:13">
      <c r="A778" s="426" t="s">
        <v>610</v>
      </c>
      <c r="B778" s="422" t="s">
        <v>727</v>
      </c>
      <c r="C778" s="444" t="s">
        <v>113</v>
      </c>
    </row>
    <row r="779" spans="1:13" ht="12.75" customHeight="1">
      <c r="A779" s="426" t="s">
        <v>608</v>
      </c>
      <c r="B779" s="422"/>
      <c r="C779" s="422"/>
    </row>
    <row r="780" spans="1:13" ht="12.75" customHeight="1">
      <c r="A780" s="426" t="s">
        <v>456</v>
      </c>
      <c r="B780" s="422"/>
      <c r="C780" s="422"/>
    </row>
    <row r="781" spans="1:13" ht="12.75" customHeight="1">
      <c r="A781" s="426" t="s">
        <v>455</v>
      </c>
      <c r="B781" s="422"/>
      <c r="C781" s="422"/>
    </row>
    <row r="782" spans="1:13" ht="12.75" customHeight="1">
      <c r="A782" s="426" t="s">
        <v>454</v>
      </c>
      <c r="B782" s="422"/>
      <c r="C782" s="422"/>
    </row>
    <row r="783" spans="1:13" ht="12.75" customHeight="1">
      <c r="A783" s="425" t="s">
        <v>453</v>
      </c>
      <c r="B783" s="422" t="s">
        <v>747</v>
      </c>
      <c r="C783" s="422" t="s">
        <v>768</v>
      </c>
    </row>
    <row r="784" spans="1:13" ht="12.75" customHeight="1">
      <c r="A784" s="425" t="s">
        <v>607</v>
      </c>
      <c r="B784" s="423" t="s">
        <v>706</v>
      </c>
      <c r="C784" s="423" t="s">
        <v>739</v>
      </c>
    </row>
    <row r="785" spans="1:13">
      <c r="A785" s="425" t="s">
        <v>452</v>
      </c>
      <c r="B785" s="437" t="s">
        <v>774</v>
      </c>
      <c r="C785" s="437" t="s">
        <v>773</v>
      </c>
    </row>
    <row r="786" spans="1:13" s="431" customFormat="1">
      <c r="A786" s="436"/>
      <c r="B786" s="435"/>
      <c r="C786" s="435"/>
      <c r="E786" s="434"/>
      <c r="G786" s="433"/>
      <c r="H786" s="433"/>
      <c r="I786" s="432"/>
      <c r="J786" s="432"/>
      <c r="K786" s="432"/>
      <c r="L786" s="432"/>
      <c r="M786" s="432"/>
    </row>
    <row r="787" spans="1:13" ht="25.5">
      <c r="A787" s="430" t="s">
        <v>467</v>
      </c>
      <c r="B787" s="429" t="s">
        <v>93</v>
      </c>
      <c r="C787" s="429" t="s">
        <v>94</v>
      </c>
      <c r="D787" s="301">
        <v>2</v>
      </c>
    </row>
    <row r="788" spans="1:13" ht="229.5">
      <c r="A788" s="426" t="s">
        <v>466</v>
      </c>
      <c r="B788" s="422" t="s">
        <v>772</v>
      </c>
      <c r="C788" s="422" t="s">
        <v>771</v>
      </c>
    </row>
    <row r="789" spans="1:13">
      <c r="A789" s="426" t="s">
        <v>522</v>
      </c>
      <c r="B789" s="428">
        <v>40786</v>
      </c>
      <c r="C789" s="428">
        <v>40819</v>
      </c>
    </row>
    <row r="790" spans="1:13">
      <c r="A790" s="426" t="s">
        <v>615</v>
      </c>
      <c r="B790" s="427">
        <v>15000000</v>
      </c>
      <c r="C790" s="427">
        <v>830000</v>
      </c>
      <c r="G790" s="315">
        <f>B790+C790</f>
        <v>15830000</v>
      </c>
    </row>
    <row r="791" spans="1:13">
      <c r="A791" s="426" t="s">
        <v>614</v>
      </c>
      <c r="B791" s="440">
        <v>1998233</v>
      </c>
      <c r="C791" s="440">
        <v>822000</v>
      </c>
      <c r="H791" s="315">
        <f>B791+C791</f>
        <v>2820233</v>
      </c>
    </row>
    <row r="792" spans="1:13">
      <c r="A792" s="426" t="s">
        <v>613</v>
      </c>
      <c r="B792" s="422" t="s">
        <v>630</v>
      </c>
      <c r="C792" s="422" t="s">
        <v>675</v>
      </c>
    </row>
    <row r="793" spans="1:13">
      <c r="A793" s="426" t="s">
        <v>462</v>
      </c>
      <c r="B793" s="422" t="s">
        <v>562</v>
      </c>
      <c r="C793" s="422" t="s">
        <v>748</v>
      </c>
    </row>
    <row r="794" spans="1:13">
      <c r="A794" s="426" t="s">
        <v>610</v>
      </c>
      <c r="B794" s="422" t="s">
        <v>770</v>
      </c>
      <c r="C794" s="422" t="s">
        <v>769</v>
      </c>
    </row>
    <row r="795" spans="1:13" ht="12.75" customHeight="1">
      <c r="A795" s="426" t="s">
        <v>608</v>
      </c>
      <c r="B795" s="422"/>
      <c r="C795" s="422"/>
    </row>
    <row r="796" spans="1:13" ht="12.75" customHeight="1">
      <c r="A796" s="426" t="s">
        <v>456</v>
      </c>
      <c r="B796" s="422"/>
      <c r="C796" s="422"/>
    </row>
    <row r="797" spans="1:13" ht="12.75" customHeight="1">
      <c r="A797" s="426" t="s">
        <v>455</v>
      </c>
      <c r="B797" s="422"/>
      <c r="C797" s="422"/>
    </row>
    <row r="798" spans="1:13" ht="12.75" customHeight="1">
      <c r="A798" s="426" t="s">
        <v>454</v>
      </c>
      <c r="B798" s="422"/>
      <c r="C798" s="422"/>
    </row>
    <row r="799" spans="1:13" ht="12.75" customHeight="1">
      <c r="A799" s="425" t="s">
        <v>453</v>
      </c>
      <c r="B799" s="422" t="s">
        <v>768</v>
      </c>
      <c r="C799" s="422" t="s">
        <v>740</v>
      </c>
    </row>
    <row r="800" spans="1:13" ht="12.75" customHeight="1">
      <c r="A800" s="425" t="s">
        <v>607</v>
      </c>
      <c r="B800" s="422" t="s">
        <v>706</v>
      </c>
      <c r="C800" s="423" t="s">
        <v>706</v>
      </c>
    </row>
    <row r="801" spans="1:13">
      <c r="A801" s="425" t="s">
        <v>452</v>
      </c>
      <c r="B801" s="437" t="s">
        <v>767</v>
      </c>
      <c r="C801" s="437" t="s">
        <v>766</v>
      </c>
    </row>
    <row r="802" spans="1:13" s="431" customFormat="1">
      <c r="A802" s="436"/>
      <c r="B802" s="435"/>
      <c r="C802" s="435"/>
      <c r="E802" s="434"/>
      <c r="G802" s="433"/>
      <c r="H802" s="433"/>
      <c r="I802" s="432"/>
      <c r="J802" s="432"/>
      <c r="K802" s="432"/>
      <c r="L802" s="432"/>
      <c r="M802" s="432"/>
    </row>
    <row r="803" spans="1:13" ht="25.5">
      <c r="A803" s="430" t="s">
        <v>467</v>
      </c>
      <c r="B803" s="429" t="s">
        <v>95</v>
      </c>
      <c r="C803" s="429" t="s">
        <v>96</v>
      </c>
      <c r="D803" s="301">
        <v>2</v>
      </c>
    </row>
    <row r="804" spans="1:13" ht="191.25">
      <c r="A804" s="426" t="s">
        <v>466</v>
      </c>
      <c r="B804" s="422" t="s">
        <v>765</v>
      </c>
      <c r="C804" s="422" t="s">
        <v>764</v>
      </c>
    </row>
    <row r="805" spans="1:13">
      <c r="A805" s="426" t="s">
        <v>522</v>
      </c>
      <c r="B805" s="428">
        <v>40824</v>
      </c>
      <c r="C805" s="428">
        <v>40870</v>
      </c>
    </row>
    <row r="806" spans="1:13">
      <c r="A806" s="426" t="s">
        <v>615</v>
      </c>
      <c r="B806" s="427">
        <v>200000</v>
      </c>
      <c r="C806" s="427">
        <v>50000000</v>
      </c>
      <c r="G806" s="315">
        <f>B806+C806</f>
        <v>50200000</v>
      </c>
    </row>
    <row r="807" spans="1:13">
      <c r="A807" s="426" t="s">
        <v>614</v>
      </c>
      <c r="B807" s="440">
        <v>75942</v>
      </c>
      <c r="C807" s="440">
        <v>10048817</v>
      </c>
      <c r="H807" s="315">
        <f>B807+C807</f>
        <v>10124759</v>
      </c>
    </row>
    <row r="808" spans="1:13">
      <c r="A808" s="426" t="s">
        <v>613</v>
      </c>
      <c r="B808" s="422" t="s">
        <v>630</v>
      </c>
      <c r="C808" s="422" t="s">
        <v>630</v>
      </c>
    </row>
    <row r="809" spans="1:13">
      <c r="A809" s="426" t="s">
        <v>462</v>
      </c>
      <c r="B809" s="422" t="s">
        <v>692</v>
      </c>
      <c r="C809" s="422" t="s">
        <v>691</v>
      </c>
    </row>
    <row r="810" spans="1:13">
      <c r="A810" s="426" t="s">
        <v>610</v>
      </c>
      <c r="B810" s="422" t="s">
        <v>763</v>
      </c>
      <c r="C810" s="422" t="s">
        <v>114</v>
      </c>
    </row>
    <row r="811" spans="1:13" ht="12.75" customHeight="1">
      <c r="A811" s="426" t="s">
        <v>608</v>
      </c>
      <c r="B811" s="422"/>
      <c r="C811" s="422"/>
    </row>
    <row r="812" spans="1:13" ht="12.75" customHeight="1">
      <c r="A812" s="426" t="s">
        <v>456</v>
      </c>
      <c r="B812" s="422"/>
      <c r="C812" s="422"/>
    </row>
    <row r="813" spans="1:13" ht="12.75" customHeight="1">
      <c r="A813" s="426" t="s">
        <v>455</v>
      </c>
      <c r="B813" s="422"/>
      <c r="C813" s="422"/>
    </row>
    <row r="814" spans="1:13" ht="12.75" customHeight="1">
      <c r="A814" s="426" t="s">
        <v>454</v>
      </c>
      <c r="B814" s="422"/>
      <c r="C814" s="422"/>
    </row>
    <row r="815" spans="1:13" ht="12.75" customHeight="1">
      <c r="A815" s="425" t="s">
        <v>453</v>
      </c>
      <c r="B815" s="422" t="s">
        <v>747</v>
      </c>
      <c r="C815" s="422" t="s">
        <v>762</v>
      </c>
    </row>
    <row r="816" spans="1:13" ht="12.75" customHeight="1">
      <c r="A816" s="425" t="s">
        <v>607</v>
      </c>
      <c r="B816" s="423" t="s">
        <v>706</v>
      </c>
      <c r="C816" s="423" t="s">
        <v>706</v>
      </c>
    </row>
    <row r="817" spans="1:13">
      <c r="A817" s="425" t="s">
        <v>452</v>
      </c>
      <c r="B817" s="437" t="s">
        <v>761</v>
      </c>
      <c r="C817" s="437" t="s">
        <v>760</v>
      </c>
    </row>
    <row r="818" spans="1:13" s="431" customFormat="1">
      <c r="A818" s="436"/>
      <c r="B818" s="435"/>
      <c r="C818" s="435"/>
      <c r="E818" s="434"/>
      <c r="G818" s="433"/>
      <c r="H818" s="433"/>
      <c r="I818" s="432"/>
      <c r="J818" s="432"/>
      <c r="K818" s="432"/>
      <c r="L818" s="432"/>
      <c r="M818" s="432"/>
    </row>
    <row r="819" spans="1:13" ht="25.5">
      <c r="A819" s="430" t="s">
        <v>467</v>
      </c>
      <c r="B819" s="429" t="s">
        <v>97</v>
      </c>
      <c r="C819" s="429" t="s">
        <v>98</v>
      </c>
      <c r="D819" s="301">
        <v>2</v>
      </c>
    </row>
    <row r="820" spans="1:13" ht="153">
      <c r="A820" s="426" t="s">
        <v>466</v>
      </c>
      <c r="B820" s="422" t="s">
        <v>759</v>
      </c>
      <c r="C820" s="422" t="s">
        <v>758</v>
      </c>
    </row>
    <row r="821" spans="1:13">
      <c r="A821" s="426" t="s">
        <v>522</v>
      </c>
      <c r="B821" s="428">
        <v>40884</v>
      </c>
      <c r="C821" s="428">
        <v>40892</v>
      </c>
    </row>
    <row r="822" spans="1:13">
      <c r="A822" s="426" t="s">
        <v>615</v>
      </c>
      <c r="B822" s="427">
        <v>55000000</v>
      </c>
      <c r="C822" s="427">
        <v>600000</v>
      </c>
      <c r="G822" s="315">
        <f>B822+C822</f>
        <v>55600000</v>
      </c>
    </row>
    <row r="823" spans="1:13">
      <c r="A823" s="426" t="s">
        <v>614</v>
      </c>
      <c r="B823" s="440">
        <v>18799194</v>
      </c>
      <c r="C823" s="427">
        <v>0</v>
      </c>
      <c r="H823" s="315">
        <f>B823+C823</f>
        <v>18799194</v>
      </c>
    </row>
    <row r="824" spans="1:13" ht="12.75" customHeight="1">
      <c r="A824" s="426" t="s">
        <v>613</v>
      </c>
      <c r="B824" s="422" t="s">
        <v>630</v>
      </c>
      <c r="C824" s="422" t="s">
        <v>630</v>
      </c>
    </row>
    <row r="825" spans="1:13">
      <c r="A825" s="426" t="s">
        <v>462</v>
      </c>
      <c r="B825" s="422" t="s">
        <v>691</v>
      </c>
      <c r="C825" s="422" t="s">
        <v>748</v>
      </c>
    </row>
    <row r="826" spans="1:13">
      <c r="A826" s="426" t="s">
        <v>610</v>
      </c>
      <c r="B826" s="422" t="s">
        <v>116</v>
      </c>
      <c r="C826" s="422" t="s">
        <v>734</v>
      </c>
    </row>
    <row r="827" spans="1:13" ht="12.75" customHeight="1">
      <c r="A827" s="426" t="s">
        <v>608</v>
      </c>
      <c r="B827" s="422"/>
      <c r="C827" s="422"/>
    </row>
    <row r="828" spans="1:13" ht="12.75" customHeight="1">
      <c r="A828" s="426" t="s">
        <v>456</v>
      </c>
      <c r="B828" s="422"/>
      <c r="C828" s="422"/>
    </row>
    <row r="829" spans="1:13" ht="12.75" customHeight="1">
      <c r="A829" s="426" t="s">
        <v>455</v>
      </c>
      <c r="B829" s="422"/>
      <c r="C829" s="422"/>
    </row>
    <row r="830" spans="1:13" ht="12.75" customHeight="1">
      <c r="A830" s="426" t="s">
        <v>454</v>
      </c>
      <c r="B830" s="422"/>
      <c r="C830" s="422"/>
    </row>
    <row r="831" spans="1:13" ht="25.5">
      <c r="A831" s="425" t="s">
        <v>453</v>
      </c>
      <c r="B831" s="422" t="s">
        <v>740</v>
      </c>
      <c r="C831" s="422" t="s">
        <v>757</v>
      </c>
    </row>
    <row r="832" spans="1:13" ht="25.5">
      <c r="A832" s="425" t="s">
        <v>607</v>
      </c>
      <c r="B832" s="423" t="s">
        <v>706</v>
      </c>
      <c r="C832" s="423" t="s">
        <v>706</v>
      </c>
    </row>
    <row r="833" spans="1:13">
      <c r="A833" s="425" t="s">
        <v>452</v>
      </c>
      <c r="B833" s="437" t="s">
        <v>756</v>
      </c>
      <c r="C833" s="437" t="s">
        <v>755</v>
      </c>
    </row>
    <row r="834" spans="1:13" s="431" customFormat="1">
      <c r="A834" s="436"/>
      <c r="B834" s="435"/>
      <c r="C834" s="435"/>
      <c r="E834" s="434"/>
      <c r="G834" s="433"/>
      <c r="H834" s="433"/>
      <c r="I834" s="432"/>
      <c r="J834" s="432"/>
      <c r="K834" s="432"/>
      <c r="L834" s="432"/>
      <c r="M834" s="432"/>
    </row>
    <row r="835" spans="1:13" ht="25.5">
      <c r="A835" s="430" t="s">
        <v>467</v>
      </c>
      <c r="B835" s="429" t="s">
        <v>99</v>
      </c>
      <c r="C835" s="429" t="s">
        <v>100</v>
      </c>
      <c r="D835" s="301">
        <v>2</v>
      </c>
    </row>
    <row r="836" spans="1:13" ht="229.5">
      <c r="A836" s="426" t="s">
        <v>466</v>
      </c>
      <c r="B836" s="422" t="s">
        <v>754</v>
      </c>
      <c r="C836" s="422" t="s">
        <v>753</v>
      </c>
    </row>
    <row r="837" spans="1:13">
      <c r="A837" s="426" t="s">
        <v>522</v>
      </c>
      <c r="B837" s="428">
        <v>40891</v>
      </c>
      <c r="C837" s="428">
        <v>40891</v>
      </c>
    </row>
    <row r="838" spans="1:13">
      <c r="A838" s="426" t="s">
        <v>615</v>
      </c>
      <c r="B838" s="427">
        <v>5000000</v>
      </c>
      <c r="C838" s="427">
        <v>20000</v>
      </c>
      <c r="G838" s="315">
        <f>B838+C838</f>
        <v>5020000</v>
      </c>
    </row>
    <row r="839" spans="1:13">
      <c r="A839" s="426" t="s">
        <v>614</v>
      </c>
      <c r="B839" s="440">
        <v>157143</v>
      </c>
      <c r="C839" s="427">
        <v>7460</v>
      </c>
      <c r="H839" s="315">
        <f>B839+C839</f>
        <v>164603</v>
      </c>
    </row>
    <row r="840" spans="1:13">
      <c r="A840" s="426" t="s">
        <v>613</v>
      </c>
      <c r="B840" s="422" t="s">
        <v>630</v>
      </c>
      <c r="C840" s="422" t="s">
        <v>630</v>
      </c>
    </row>
    <row r="841" spans="1:13">
      <c r="A841" s="426" t="s">
        <v>462</v>
      </c>
      <c r="B841" s="422" t="s">
        <v>562</v>
      </c>
      <c r="C841" s="422" t="s">
        <v>692</v>
      </c>
    </row>
    <row r="842" spans="1:13">
      <c r="A842" s="426" t="s">
        <v>610</v>
      </c>
      <c r="B842" s="422" t="s">
        <v>114</v>
      </c>
      <c r="C842" s="422" t="s">
        <v>251</v>
      </c>
    </row>
    <row r="843" spans="1:13" ht="12.75" customHeight="1">
      <c r="A843" s="426" t="s">
        <v>608</v>
      </c>
      <c r="B843" s="422"/>
      <c r="C843" s="422"/>
    </row>
    <row r="844" spans="1:13" ht="12.75" customHeight="1">
      <c r="A844" s="426" t="s">
        <v>456</v>
      </c>
      <c r="B844" s="422"/>
      <c r="C844" s="422"/>
    </row>
    <row r="845" spans="1:13" ht="12.75" customHeight="1">
      <c r="A845" s="426" t="s">
        <v>455</v>
      </c>
      <c r="B845" s="422"/>
      <c r="C845" s="422"/>
    </row>
    <row r="846" spans="1:13" ht="12.75" customHeight="1">
      <c r="A846" s="426" t="s">
        <v>454</v>
      </c>
      <c r="B846" s="422"/>
      <c r="C846" s="422"/>
    </row>
    <row r="847" spans="1:13" ht="12.75" customHeight="1">
      <c r="A847" s="426" t="s">
        <v>453</v>
      </c>
      <c r="B847" s="422" t="s">
        <v>655</v>
      </c>
      <c r="C847" s="444" t="s">
        <v>655</v>
      </c>
    </row>
    <row r="848" spans="1:13" ht="12.75" customHeight="1">
      <c r="A848" s="425" t="s">
        <v>607</v>
      </c>
      <c r="B848" s="423" t="s">
        <v>739</v>
      </c>
      <c r="C848" s="444"/>
    </row>
    <row r="849" spans="1:13">
      <c r="A849" s="425" t="s">
        <v>452</v>
      </c>
      <c r="B849" s="437" t="s">
        <v>752</v>
      </c>
      <c r="C849" s="437" t="s">
        <v>751</v>
      </c>
    </row>
    <row r="850" spans="1:13" s="431" customFormat="1">
      <c r="A850" s="436"/>
      <c r="B850" s="435"/>
      <c r="C850" s="435"/>
      <c r="E850" s="434"/>
      <c r="G850" s="433"/>
      <c r="H850" s="433"/>
      <c r="I850" s="432"/>
      <c r="J850" s="432"/>
      <c r="K850" s="432"/>
      <c r="L850" s="432"/>
      <c r="M850" s="432"/>
    </row>
    <row r="851" spans="1:13" ht="25.5">
      <c r="A851" s="430" t="s">
        <v>467</v>
      </c>
      <c r="B851" s="429" t="s">
        <v>101</v>
      </c>
      <c r="C851" s="429" t="s">
        <v>102</v>
      </c>
      <c r="D851" s="301">
        <v>2</v>
      </c>
    </row>
    <row r="852" spans="1:13" ht="114.75">
      <c r="A852" s="426" t="s">
        <v>466</v>
      </c>
      <c r="B852" s="422" t="s">
        <v>750</v>
      </c>
      <c r="C852" s="422" t="s">
        <v>749</v>
      </c>
    </row>
    <row r="853" spans="1:13">
      <c r="A853" s="426" t="s">
        <v>522</v>
      </c>
      <c r="B853" s="428">
        <v>40891</v>
      </c>
      <c r="C853" s="428">
        <v>40891</v>
      </c>
    </row>
    <row r="854" spans="1:13">
      <c r="A854" s="426" t="s">
        <v>615</v>
      </c>
      <c r="B854" s="427">
        <v>17000</v>
      </c>
      <c r="C854" s="427">
        <v>1863374</v>
      </c>
      <c r="G854" s="315">
        <f>B854+C854</f>
        <v>1880374</v>
      </c>
    </row>
    <row r="855" spans="1:13">
      <c r="A855" s="426" t="s">
        <v>614</v>
      </c>
      <c r="B855" s="440">
        <v>13255</v>
      </c>
      <c r="C855" s="440">
        <v>415788</v>
      </c>
      <c r="H855" s="315">
        <f>B855+C855</f>
        <v>429043</v>
      </c>
    </row>
    <row r="856" spans="1:13">
      <c r="A856" s="426" t="s">
        <v>613</v>
      </c>
      <c r="B856" s="422" t="s">
        <v>630</v>
      </c>
      <c r="C856" s="422" t="s">
        <v>630</v>
      </c>
    </row>
    <row r="857" spans="1:13">
      <c r="A857" s="426" t="s">
        <v>462</v>
      </c>
      <c r="B857" s="422" t="s">
        <v>692</v>
      </c>
      <c r="C857" s="422" t="s">
        <v>748</v>
      </c>
    </row>
    <row r="858" spans="1:13">
      <c r="A858" s="426" t="s">
        <v>610</v>
      </c>
      <c r="B858" s="422" t="s">
        <v>116</v>
      </c>
      <c r="C858" s="422" t="s">
        <v>717</v>
      </c>
    </row>
    <row r="859" spans="1:13" ht="12.75" customHeight="1">
      <c r="A859" s="426" t="s">
        <v>608</v>
      </c>
      <c r="B859" s="422"/>
      <c r="C859" s="422"/>
    </row>
    <row r="860" spans="1:13" ht="12.75" customHeight="1">
      <c r="A860" s="426" t="s">
        <v>456</v>
      </c>
      <c r="B860" s="422"/>
      <c r="C860" s="422"/>
    </row>
    <row r="861" spans="1:13" ht="12.75" customHeight="1">
      <c r="A861" s="426" t="s">
        <v>455</v>
      </c>
      <c r="B861" s="422"/>
      <c r="C861" s="422"/>
    </row>
    <row r="862" spans="1:13" ht="12.75" customHeight="1">
      <c r="A862" s="426" t="s">
        <v>454</v>
      </c>
      <c r="B862" s="422"/>
      <c r="C862" s="422"/>
    </row>
    <row r="863" spans="1:13" ht="12.75" customHeight="1">
      <c r="A863" s="425" t="s">
        <v>453</v>
      </c>
      <c r="B863" s="422" t="s">
        <v>747</v>
      </c>
      <c r="C863" s="422" t="s">
        <v>746</v>
      </c>
    </row>
    <row r="864" spans="1:13" ht="12.75" customHeight="1">
      <c r="A864" s="425" t="s">
        <v>607</v>
      </c>
      <c r="B864" s="422"/>
      <c r="C864" s="423" t="s">
        <v>706</v>
      </c>
    </row>
    <row r="865" spans="1:13">
      <c r="A865" s="425" t="s">
        <v>452</v>
      </c>
      <c r="B865" s="437" t="s">
        <v>745</v>
      </c>
      <c r="C865" s="437" t="s">
        <v>744</v>
      </c>
    </row>
    <row r="866" spans="1:13" s="431" customFormat="1">
      <c r="A866" s="436"/>
      <c r="B866" s="435"/>
      <c r="C866" s="435"/>
      <c r="E866" s="434"/>
      <c r="G866" s="433"/>
      <c r="H866" s="433"/>
      <c r="I866" s="432"/>
      <c r="J866" s="432"/>
      <c r="K866" s="432"/>
      <c r="L866" s="432"/>
      <c r="M866" s="432"/>
    </row>
    <row r="867" spans="1:13" ht="25.5">
      <c r="A867" s="430" t="s">
        <v>467</v>
      </c>
      <c r="B867" s="429" t="s">
        <v>103</v>
      </c>
      <c r="C867" s="429" t="s">
        <v>104</v>
      </c>
      <c r="D867" s="301">
        <v>2</v>
      </c>
    </row>
    <row r="868" spans="1:13" ht="127.5">
      <c r="A868" s="426" t="s">
        <v>466</v>
      </c>
      <c r="B868" s="422" t="s">
        <v>743</v>
      </c>
      <c r="C868" s="422" t="s">
        <v>742</v>
      </c>
    </row>
    <row r="869" spans="1:13">
      <c r="A869" s="426" t="s">
        <v>522</v>
      </c>
      <c r="B869" s="428">
        <v>40891</v>
      </c>
      <c r="C869" s="428">
        <v>40891</v>
      </c>
    </row>
    <row r="870" spans="1:13">
      <c r="A870" s="426" t="s">
        <v>615</v>
      </c>
      <c r="B870" s="427">
        <v>15000</v>
      </c>
      <c r="C870" s="427">
        <v>20000000</v>
      </c>
      <c r="G870" s="315">
        <f>B870+C870</f>
        <v>20015000</v>
      </c>
    </row>
    <row r="871" spans="1:13">
      <c r="A871" s="426" t="s">
        <v>614</v>
      </c>
      <c r="B871" s="427">
        <v>14777</v>
      </c>
      <c r="C871" s="440">
        <v>619528</v>
      </c>
      <c r="H871" s="315">
        <f>B871+C871</f>
        <v>634305</v>
      </c>
    </row>
    <row r="872" spans="1:13">
      <c r="A872" s="426" t="s">
        <v>613</v>
      </c>
      <c r="B872" s="422" t="s">
        <v>675</v>
      </c>
      <c r="C872" s="422" t="s">
        <v>630</v>
      </c>
    </row>
    <row r="873" spans="1:13">
      <c r="A873" s="426" t="s">
        <v>462</v>
      </c>
      <c r="B873" s="422" t="s">
        <v>692</v>
      </c>
      <c r="C873" s="422" t="s">
        <v>691</v>
      </c>
    </row>
    <row r="874" spans="1:13">
      <c r="A874" s="426" t="s">
        <v>610</v>
      </c>
      <c r="B874" s="422" t="s">
        <v>114</v>
      </c>
      <c r="C874" s="422" t="s">
        <v>115</v>
      </c>
    </row>
    <row r="875" spans="1:13" ht="12.75" customHeight="1">
      <c r="A875" s="426" t="s">
        <v>608</v>
      </c>
      <c r="B875" s="422"/>
      <c r="C875" s="422"/>
    </row>
    <row r="876" spans="1:13" ht="12.75" customHeight="1">
      <c r="A876" s="426" t="s">
        <v>456</v>
      </c>
      <c r="B876" s="422"/>
      <c r="C876" s="422"/>
    </row>
    <row r="877" spans="1:13" ht="12.75" customHeight="1">
      <c r="A877" s="426" t="s">
        <v>455</v>
      </c>
      <c r="B877" s="422"/>
      <c r="C877" s="422"/>
    </row>
    <row r="878" spans="1:13" ht="12.75" customHeight="1">
      <c r="A878" s="426" t="s">
        <v>454</v>
      </c>
      <c r="B878" s="422"/>
      <c r="C878" s="422"/>
    </row>
    <row r="879" spans="1:13" ht="12.75" customHeight="1">
      <c r="A879" s="425" t="s">
        <v>453</v>
      </c>
      <c r="B879" s="422" t="s">
        <v>741</v>
      </c>
      <c r="C879" s="422" t="s">
        <v>740</v>
      </c>
    </row>
    <row r="880" spans="1:13" ht="12.75" customHeight="1">
      <c r="A880" s="425" t="s">
        <v>607</v>
      </c>
      <c r="B880" s="422"/>
      <c r="C880" s="423" t="s">
        <v>739</v>
      </c>
    </row>
    <row r="881" spans="1:13">
      <c r="A881" s="425" t="s">
        <v>452</v>
      </c>
      <c r="B881" s="437" t="s">
        <v>738</v>
      </c>
      <c r="C881" s="437" t="s">
        <v>737</v>
      </c>
    </row>
    <row r="882" spans="1:13" s="431" customFormat="1">
      <c r="A882" s="436"/>
      <c r="B882" s="451"/>
      <c r="C882" s="451"/>
      <c r="E882" s="434"/>
      <c r="G882" s="433"/>
      <c r="H882" s="433"/>
      <c r="I882" s="432"/>
      <c r="J882" s="432"/>
      <c r="K882" s="432"/>
      <c r="L882" s="432"/>
      <c r="M882" s="432"/>
    </row>
    <row r="883" spans="1:13">
      <c r="A883" s="430" t="s">
        <v>467</v>
      </c>
      <c r="B883" s="473" t="s">
        <v>105</v>
      </c>
      <c r="C883" s="472" t="s">
        <v>106</v>
      </c>
      <c r="D883" s="301">
        <v>2</v>
      </c>
    </row>
    <row r="884" spans="1:13" ht="63.75">
      <c r="A884" s="426" t="s">
        <v>466</v>
      </c>
      <c r="B884" s="469" t="s">
        <v>736</v>
      </c>
      <c r="C884" s="468" t="s">
        <v>735</v>
      </c>
    </row>
    <row r="885" spans="1:13">
      <c r="A885" s="426" t="s">
        <v>522</v>
      </c>
      <c r="B885" s="471">
        <v>40933</v>
      </c>
      <c r="C885" s="470">
        <v>40976</v>
      </c>
    </row>
    <row r="886" spans="1:13">
      <c r="A886" s="426" t="s">
        <v>615</v>
      </c>
      <c r="B886" s="440">
        <v>593915</v>
      </c>
      <c r="C886" s="448">
        <v>2000000</v>
      </c>
      <c r="I886" s="315">
        <f>B886+C886</f>
        <v>2593915</v>
      </c>
    </row>
    <row r="887" spans="1:13">
      <c r="A887" s="426" t="s">
        <v>614</v>
      </c>
      <c r="B887" s="440">
        <v>485319</v>
      </c>
      <c r="C887" s="448">
        <v>2000000</v>
      </c>
      <c r="J887" s="315">
        <f>B887+C887</f>
        <v>2485319</v>
      </c>
    </row>
    <row r="888" spans="1:13">
      <c r="A888" s="426" t="s">
        <v>613</v>
      </c>
      <c r="B888" s="469" t="s">
        <v>630</v>
      </c>
      <c r="C888" s="468" t="s">
        <v>675</v>
      </c>
    </row>
    <row r="889" spans="1:13">
      <c r="A889" s="426" t="s">
        <v>462</v>
      </c>
      <c r="B889" s="469" t="s">
        <v>692</v>
      </c>
      <c r="C889" s="468" t="s">
        <v>650</v>
      </c>
    </row>
    <row r="890" spans="1:13">
      <c r="A890" s="426" t="s">
        <v>610</v>
      </c>
      <c r="B890" s="469" t="s">
        <v>247</v>
      </c>
      <c r="C890" s="468" t="s">
        <v>734</v>
      </c>
    </row>
    <row r="891" spans="1:13" ht="25.5">
      <c r="A891" s="426" t="s">
        <v>608</v>
      </c>
      <c r="B891" s="469"/>
      <c r="C891" s="468"/>
    </row>
    <row r="892" spans="1:13">
      <c r="A892" s="426" t="s">
        <v>456</v>
      </c>
      <c r="B892" s="469"/>
      <c r="C892" s="468"/>
    </row>
    <row r="893" spans="1:13" ht="25.5">
      <c r="A893" s="426" t="s">
        <v>455</v>
      </c>
      <c r="B893" s="469"/>
      <c r="C893" s="468"/>
    </row>
    <row r="894" spans="1:13">
      <c r="A894" s="426" t="s">
        <v>454</v>
      </c>
      <c r="B894" s="469"/>
      <c r="C894" s="468"/>
    </row>
    <row r="895" spans="1:13" ht="25.5">
      <c r="A895" s="425" t="s">
        <v>453</v>
      </c>
      <c r="B895" s="469" t="s">
        <v>655</v>
      </c>
      <c r="C895" s="468" t="s">
        <v>733</v>
      </c>
    </row>
    <row r="896" spans="1:13" ht="25.5">
      <c r="A896" s="425" t="s">
        <v>607</v>
      </c>
      <c r="B896" s="467" t="s">
        <v>706</v>
      </c>
      <c r="C896" s="466" t="s">
        <v>706</v>
      </c>
    </row>
    <row r="897" spans="1:13">
      <c r="A897" s="425" t="s">
        <v>452</v>
      </c>
      <c r="B897" s="465" t="s">
        <v>732</v>
      </c>
      <c r="C897" s="464" t="s">
        <v>731</v>
      </c>
    </row>
    <row r="898" spans="1:13" s="431" customFormat="1">
      <c r="A898" s="436"/>
      <c r="B898" s="435"/>
      <c r="C898" s="435"/>
      <c r="E898" s="434"/>
      <c r="G898" s="433"/>
      <c r="H898" s="433"/>
      <c r="I898" s="432"/>
      <c r="J898" s="432"/>
      <c r="K898" s="432"/>
      <c r="L898" s="432"/>
      <c r="M898" s="432"/>
    </row>
    <row r="899" spans="1:13" ht="25.5">
      <c r="A899" s="430" t="s">
        <v>467</v>
      </c>
      <c r="B899" s="429" t="s">
        <v>730</v>
      </c>
      <c r="C899" s="429" t="s">
        <v>107</v>
      </c>
      <c r="D899" s="301">
        <v>2</v>
      </c>
    </row>
    <row r="900" spans="1:13" ht="102">
      <c r="A900" s="426" t="s">
        <v>466</v>
      </c>
      <c r="B900" s="422" t="s">
        <v>729</v>
      </c>
      <c r="C900" s="422" t="s">
        <v>728</v>
      </c>
    </row>
    <row r="901" spans="1:13">
      <c r="A901" s="426" t="s">
        <v>522</v>
      </c>
      <c r="B901" s="428">
        <v>41001</v>
      </c>
      <c r="C901" s="428">
        <v>41016</v>
      </c>
    </row>
    <row r="902" spans="1:13">
      <c r="A902" s="426" t="s">
        <v>615</v>
      </c>
      <c r="B902" s="427">
        <v>750000</v>
      </c>
      <c r="C902" s="427">
        <v>300000</v>
      </c>
      <c r="I902" s="315">
        <f>B902+C902</f>
        <v>1050000</v>
      </c>
    </row>
    <row r="903" spans="1:13">
      <c r="A903" s="426" t="s">
        <v>614</v>
      </c>
      <c r="B903" s="440">
        <v>307312</v>
      </c>
      <c r="C903" s="440">
        <v>118515</v>
      </c>
      <c r="J903" s="315">
        <f>B903+C903</f>
        <v>425827</v>
      </c>
    </row>
    <row r="904" spans="1:13">
      <c r="A904" s="426" t="s">
        <v>613</v>
      </c>
      <c r="B904" s="422" t="s">
        <v>630</v>
      </c>
      <c r="C904" s="422" t="s">
        <v>630</v>
      </c>
    </row>
    <row r="905" spans="1:13">
      <c r="A905" s="426" t="s">
        <v>462</v>
      </c>
      <c r="B905" s="422" t="s">
        <v>692</v>
      </c>
      <c r="C905" s="422" t="s">
        <v>692</v>
      </c>
    </row>
    <row r="906" spans="1:13" s="460" customFormat="1">
      <c r="A906" s="426" t="s">
        <v>610</v>
      </c>
      <c r="B906" s="422" t="s">
        <v>727</v>
      </c>
      <c r="C906" s="422" t="s">
        <v>623</v>
      </c>
      <c r="E906" s="463"/>
      <c r="G906" s="462"/>
      <c r="H906" s="462"/>
      <c r="I906" s="461"/>
      <c r="J906" s="461"/>
      <c r="K906" s="461"/>
      <c r="L906" s="461"/>
      <c r="M906" s="461"/>
    </row>
    <row r="907" spans="1:13" ht="25.5">
      <c r="A907" s="426" t="s">
        <v>608</v>
      </c>
      <c r="B907" s="422"/>
      <c r="C907" s="422"/>
    </row>
    <row r="908" spans="1:13">
      <c r="A908" s="426" t="s">
        <v>456</v>
      </c>
      <c r="B908" s="422"/>
      <c r="C908" s="422"/>
    </row>
    <row r="909" spans="1:13" ht="25.5">
      <c r="A909" s="426" t="s">
        <v>455</v>
      </c>
      <c r="B909" s="428"/>
      <c r="C909" s="428"/>
    </row>
    <row r="910" spans="1:13">
      <c r="A910" s="426" t="s">
        <v>454</v>
      </c>
      <c r="B910" s="427"/>
      <c r="C910" s="427"/>
    </row>
    <row r="911" spans="1:13" ht="25.5">
      <c r="A911" s="425" t="s">
        <v>453</v>
      </c>
      <c r="B911" s="422" t="s">
        <v>655</v>
      </c>
      <c r="C911" s="422" t="s">
        <v>655</v>
      </c>
    </row>
    <row r="912" spans="1:13" ht="25.5">
      <c r="A912" s="425" t="s">
        <v>607</v>
      </c>
      <c r="B912" s="423" t="s">
        <v>706</v>
      </c>
      <c r="C912" s="423" t="s">
        <v>706</v>
      </c>
    </row>
    <row r="913" spans="1:13">
      <c r="A913" s="425" t="s">
        <v>452</v>
      </c>
      <c r="B913" s="437" t="s">
        <v>726</v>
      </c>
      <c r="C913" s="437" t="s">
        <v>725</v>
      </c>
    </row>
    <row r="914" spans="1:13" s="431" customFormat="1">
      <c r="A914" s="436"/>
      <c r="B914" s="435"/>
      <c r="C914" s="435"/>
      <c r="E914" s="434"/>
      <c r="G914" s="433"/>
      <c r="H914" s="433"/>
      <c r="I914" s="432"/>
      <c r="J914" s="432"/>
      <c r="K914" s="432"/>
      <c r="L914" s="432"/>
      <c r="M914" s="432"/>
    </row>
    <row r="915" spans="1:13">
      <c r="A915" s="430" t="s">
        <v>467</v>
      </c>
      <c r="B915" s="429" t="s">
        <v>108</v>
      </c>
      <c r="C915" s="429" t="s">
        <v>109</v>
      </c>
      <c r="D915" s="301">
        <v>2</v>
      </c>
    </row>
    <row r="916" spans="1:13" ht="178.5">
      <c r="A916" s="426" t="s">
        <v>466</v>
      </c>
      <c r="B916" s="422" t="s">
        <v>724</v>
      </c>
      <c r="C916" s="422" t="s">
        <v>723</v>
      </c>
    </row>
    <row r="917" spans="1:13">
      <c r="A917" s="426" t="s">
        <v>522</v>
      </c>
      <c r="B917" s="428">
        <v>41024</v>
      </c>
      <c r="C917" s="428">
        <v>41051</v>
      </c>
    </row>
    <row r="918" spans="1:13">
      <c r="A918" s="426" t="s">
        <v>615</v>
      </c>
      <c r="B918" s="427">
        <v>27000000</v>
      </c>
      <c r="C918" s="427">
        <v>1500000</v>
      </c>
      <c r="I918" s="315">
        <f>B918+C918</f>
        <v>28500000</v>
      </c>
    </row>
    <row r="919" spans="1:13">
      <c r="A919" s="426" t="s">
        <v>614</v>
      </c>
      <c r="B919" s="440">
        <v>99300</v>
      </c>
      <c r="C919" s="440">
        <v>181948</v>
      </c>
      <c r="J919" s="315">
        <f>B919+C919</f>
        <v>281248</v>
      </c>
    </row>
    <row r="920" spans="1:13">
      <c r="A920" s="426" t="s">
        <v>613</v>
      </c>
      <c r="B920" s="422" t="s">
        <v>630</v>
      </c>
      <c r="C920" s="422" t="s">
        <v>630</v>
      </c>
    </row>
    <row r="921" spans="1:13" s="460" customFormat="1">
      <c r="A921" s="426" t="s">
        <v>462</v>
      </c>
      <c r="B921" s="422" t="s">
        <v>691</v>
      </c>
      <c r="C921" s="422" t="s">
        <v>692</v>
      </c>
      <c r="E921" s="463"/>
      <c r="G921" s="462"/>
      <c r="H921" s="462"/>
      <c r="I921" s="461"/>
      <c r="J921" s="461"/>
      <c r="K921" s="461"/>
      <c r="L921" s="461"/>
      <c r="M921" s="461"/>
    </row>
    <row r="922" spans="1:13">
      <c r="A922" s="426" t="s">
        <v>610</v>
      </c>
      <c r="B922" s="422" t="s">
        <v>113</v>
      </c>
      <c r="C922" s="422" t="s">
        <v>115</v>
      </c>
    </row>
    <row r="923" spans="1:13" ht="25.5">
      <c r="A923" s="426" t="s">
        <v>608</v>
      </c>
      <c r="B923" s="422"/>
      <c r="C923" s="422"/>
    </row>
    <row r="924" spans="1:13">
      <c r="A924" s="426" t="s">
        <v>456</v>
      </c>
      <c r="B924" s="428"/>
      <c r="C924" s="428"/>
    </row>
    <row r="925" spans="1:13" ht="25.5">
      <c r="A925" s="426" t="s">
        <v>455</v>
      </c>
      <c r="B925" s="427"/>
      <c r="C925" s="427"/>
    </row>
    <row r="926" spans="1:13">
      <c r="A926" s="426" t="s">
        <v>454</v>
      </c>
      <c r="B926" s="422"/>
      <c r="C926" s="422"/>
    </row>
    <row r="927" spans="1:13" ht="25.5">
      <c r="A927" s="425" t="s">
        <v>453</v>
      </c>
      <c r="B927" s="422" t="s">
        <v>722</v>
      </c>
      <c r="C927" s="422" t="s">
        <v>655</v>
      </c>
    </row>
    <row r="928" spans="1:13" ht="25.5">
      <c r="A928" s="425" t="s">
        <v>607</v>
      </c>
      <c r="B928" s="423" t="s">
        <v>706</v>
      </c>
      <c r="C928" s="423" t="s">
        <v>706</v>
      </c>
    </row>
    <row r="929" spans="1:13">
      <c r="A929" s="425" t="s">
        <v>452</v>
      </c>
      <c r="B929" s="437" t="s">
        <v>721</v>
      </c>
      <c r="C929" s="437" t="s">
        <v>720</v>
      </c>
    </row>
    <row r="930" spans="1:13" s="431" customFormat="1">
      <c r="A930" s="436"/>
      <c r="B930" s="435"/>
      <c r="C930" s="435"/>
      <c r="E930" s="434"/>
      <c r="G930" s="433"/>
      <c r="H930" s="433"/>
      <c r="I930" s="432"/>
      <c r="J930" s="432"/>
      <c r="K930" s="432"/>
      <c r="L930" s="432"/>
      <c r="M930" s="432"/>
    </row>
    <row r="931" spans="1:13" ht="25.5">
      <c r="A931" s="430" t="s">
        <v>467</v>
      </c>
      <c r="B931" s="429" t="s">
        <v>110</v>
      </c>
      <c r="C931" s="429" t="s">
        <v>111</v>
      </c>
      <c r="D931" s="301">
        <v>2</v>
      </c>
    </row>
    <row r="932" spans="1:13" ht="114.75">
      <c r="A932" s="426" t="s">
        <v>466</v>
      </c>
      <c r="B932" s="422" t="s">
        <v>719</v>
      </c>
      <c r="C932" s="422" t="s">
        <v>718</v>
      </c>
    </row>
    <row r="933" spans="1:13">
      <c r="A933" s="426" t="s">
        <v>522</v>
      </c>
      <c r="B933" s="428">
        <v>41059</v>
      </c>
      <c r="C933" s="428">
        <v>41064</v>
      </c>
    </row>
    <row r="934" spans="1:13">
      <c r="A934" s="426" t="s">
        <v>615</v>
      </c>
      <c r="B934" s="422">
        <v>15000000</v>
      </c>
      <c r="C934" s="422">
        <v>1350000</v>
      </c>
      <c r="I934" s="315">
        <f>B934+C934</f>
        <v>16350000</v>
      </c>
    </row>
    <row r="935" spans="1:13">
      <c r="A935" s="426" t="s">
        <v>614</v>
      </c>
      <c r="B935" s="422">
        <v>15000000</v>
      </c>
      <c r="C935" s="422">
        <v>0</v>
      </c>
      <c r="J935" s="315">
        <f>B935+C935</f>
        <v>15000000</v>
      </c>
    </row>
    <row r="936" spans="1:13" s="460" customFormat="1">
      <c r="A936" s="426" t="s">
        <v>613</v>
      </c>
      <c r="B936" s="422" t="s">
        <v>675</v>
      </c>
      <c r="C936" s="422" t="s">
        <v>630</v>
      </c>
      <c r="E936" s="463"/>
      <c r="G936" s="462"/>
      <c r="H936" s="462"/>
      <c r="I936" s="461"/>
      <c r="J936" s="461"/>
      <c r="K936" s="461"/>
      <c r="L936" s="461"/>
      <c r="M936" s="461"/>
    </row>
    <row r="937" spans="1:13">
      <c r="A937" s="426" t="s">
        <v>462</v>
      </c>
      <c r="B937" s="422" t="s">
        <v>691</v>
      </c>
      <c r="C937" s="422" t="s">
        <v>692</v>
      </c>
    </row>
    <row r="938" spans="1:13">
      <c r="A938" s="426" t="s">
        <v>610</v>
      </c>
      <c r="B938" s="422" t="s">
        <v>717</v>
      </c>
      <c r="C938" s="422" t="s">
        <v>717</v>
      </c>
    </row>
    <row r="939" spans="1:13" ht="25.5">
      <c r="A939" s="426" t="s">
        <v>608</v>
      </c>
      <c r="B939" s="428"/>
      <c r="C939" s="428"/>
    </row>
    <row r="940" spans="1:13">
      <c r="A940" s="426" t="s">
        <v>456</v>
      </c>
      <c r="B940" s="427"/>
      <c r="C940" s="427"/>
    </row>
    <row r="941" spans="1:13" ht="25.5">
      <c r="A941" s="426" t="s">
        <v>455</v>
      </c>
      <c r="B941" s="422"/>
      <c r="C941" s="422"/>
    </row>
    <row r="942" spans="1:13">
      <c r="A942" s="426" t="s">
        <v>454</v>
      </c>
      <c r="B942" s="422"/>
      <c r="C942" s="422"/>
    </row>
    <row r="943" spans="1:13" ht="25.5">
      <c r="A943" s="425" t="s">
        <v>453</v>
      </c>
      <c r="B943" s="422" t="s">
        <v>671</v>
      </c>
      <c r="C943" s="422" t="s">
        <v>655</v>
      </c>
    </row>
    <row r="944" spans="1:13" ht="25.5">
      <c r="A944" s="425" t="s">
        <v>607</v>
      </c>
      <c r="B944" s="423" t="s">
        <v>706</v>
      </c>
      <c r="C944" s="423" t="s">
        <v>706</v>
      </c>
    </row>
    <row r="945" spans="1:13">
      <c r="A945" s="425" t="s">
        <v>452</v>
      </c>
      <c r="B945" s="437" t="s">
        <v>716</v>
      </c>
      <c r="C945" s="437" t="s">
        <v>715</v>
      </c>
    </row>
    <row r="946" spans="1:13" s="431" customFormat="1">
      <c r="A946" s="436"/>
      <c r="B946" s="435"/>
      <c r="C946" s="435"/>
      <c r="E946" s="434"/>
      <c r="G946" s="433"/>
      <c r="H946" s="433"/>
      <c r="I946" s="432"/>
      <c r="J946" s="432"/>
      <c r="K946" s="432"/>
      <c r="L946" s="432"/>
      <c r="M946" s="432"/>
    </row>
    <row r="947" spans="1:13" ht="25.5">
      <c r="A947" s="430" t="s">
        <v>467</v>
      </c>
      <c r="B947" s="429" t="s">
        <v>117</v>
      </c>
      <c r="C947" s="429" t="s">
        <v>121</v>
      </c>
      <c r="D947" s="301">
        <v>2</v>
      </c>
    </row>
    <row r="948" spans="1:13" ht="216.75">
      <c r="A948" s="426" t="s">
        <v>466</v>
      </c>
      <c r="B948" s="422" t="s">
        <v>714</v>
      </c>
      <c r="C948" s="422" t="s">
        <v>713</v>
      </c>
    </row>
    <row r="949" spans="1:13">
      <c r="A949" s="426" t="s">
        <v>522</v>
      </c>
      <c r="B949" s="428">
        <v>41066</v>
      </c>
      <c r="C949" s="428">
        <v>41068</v>
      </c>
    </row>
    <row r="950" spans="1:13">
      <c r="A950" s="426" t="s">
        <v>615</v>
      </c>
      <c r="B950" s="427">
        <v>12000000</v>
      </c>
      <c r="C950" s="422">
        <v>130000</v>
      </c>
      <c r="I950" s="315">
        <f>B950+C950</f>
        <v>12130000</v>
      </c>
    </row>
    <row r="951" spans="1:13">
      <c r="A951" s="426" t="s">
        <v>614</v>
      </c>
      <c r="B951" s="427">
        <v>12000000</v>
      </c>
      <c r="C951" s="440">
        <v>5000</v>
      </c>
      <c r="J951" s="315">
        <f>B951+C951</f>
        <v>12005000</v>
      </c>
    </row>
    <row r="952" spans="1:13">
      <c r="A952" s="426" t="s">
        <v>613</v>
      </c>
      <c r="B952" s="422" t="s">
        <v>675</v>
      </c>
      <c r="C952" s="422" t="s">
        <v>630</v>
      </c>
    </row>
    <row r="953" spans="1:13">
      <c r="A953" s="426" t="s">
        <v>462</v>
      </c>
      <c r="B953" s="422" t="s">
        <v>691</v>
      </c>
      <c r="C953" s="444" t="s">
        <v>712</v>
      </c>
    </row>
    <row r="954" spans="1:13">
      <c r="A954" s="426" t="s">
        <v>610</v>
      </c>
      <c r="B954" s="428" t="s">
        <v>115</v>
      </c>
      <c r="C954" s="428" t="s">
        <v>114</v>
      </c>
    </row>
    <row r="955" spans="1:13" ht="25.5">
      <c r="A955" s="426" t="s">
        <v>608</v>
      </c>
      <c r="B955" s="427"/>
      <c r="C955" s="427"/>
    </row>
    <row r="956" spans="1:13">
      <c r="A956" s="426" t="s">
        <v>456</v>
      </c>
      <c r="B956" s="422"/>
      <c r="C956" s="422"/>
    </row>
    <row r="957" spans="1:13" ht="25.5">
      <c r="A957" s="426" t="s">
        <v>455</v>
      </c>
      <c r="B957" s="422"/>
      <c r="C957" s="422"/>
    </row>
    <row r="958" spans="1:13">
      <c r="A958" s="426" t="s">
        <v>454</v>
      </c>
      <c r="B958" s="422"/>
      <c r="C958" s="422"/>
    </row>
    <row r="959" spans="1:13" ht="25.5">
      <c r="A959" s="425" t="s">
        <v>453</v>
      </c>
      <c r="B959" s="422" t="s">
        <v>671</v>
      </c>
      <c r="C959" s="444" t="s">
        <v>711</v>
      </c>
    </row>
    <row r="960" spans="1:13" ht="25.5">
      <c r="A960" s="425" t="s">
        <v>607</v>
      </c>
      <c r="B960" s="423" t="s">
        <v>706</v>
      </c>
      <c r="C960" s="444"/>
    </row>
    <row r="961" spans="1:13">
      <c r="A961" s="425" t="s">
        <v>452</v>
      </c>
      <c r="B961" s="437" t="s">
        <v>710</v>
      </c>
      <c r="C961" s="437" t="s">
        <v>709</v>
      </c>
    </row>
    <row r="962" spans="1:13" s="431" customFormat="1">
      <c r="A962" s="436"/>
      <c r="B962" s="435"/>
      <c r="C962" s="435"/>
      <c r="E962" s="434"/>
      <c r="G962" s="433"/>
      <c r="H962" s="433"/>
      <c r="I962" s="432"/>
      <c r="J962" s="432"/>
      <c r="K962" s="432"/>
      <c r="L962" s="432"/>
      <c r="M962" s="432"/>
    </row>
    <row r="963" spans="1:13" ht="25.5">
      <c r="A963" s="430" t="s">
        <v>467</v>
      </c>
      <c r="B963" s="429" t="s">
        <v>122</v>
      </c>
      <c r="C963" s="429" t="s">
        <v>123</v>
      </c>
      <c r="D963" s="301">
        <v>2</v>
      </c>
    </row>
    <row r="964" spans="1:13" ht="178.5">
      <c r="A964" s="426" t="s">
        <v>466</v>
      </c>
      <c r="B964" s="422" t="s">
        <v>708</v>
      </c>
      <c r="C964" s="422" t="s">
        <v>707</v>
      </c>
    </row>
    <row r="965" spans="1:13">
      <c r="A965" s="426" t="s">
        <v>522</v>
      </c>
      <c r="B965" s="428">
        <v>41073</v>
      </c>
      <c r="C965" s="428">
        <v>41073</v>
      </c>
    </row>
    <row r="966" spans="1:13">
      <c r="A966" s="426" t="s">
        <v>615</v>
      </c>
      <c r="B966" s="427">
        <v>3395000</v>
      </c>
      <c r="C966" s="427">
        <v>1600000</v>
      </c>
      <c r="I966" s="315">
        <f>B966+C966</f>
        <v>4995000</v>
      </c>
    </row>
    <row r="967" spans="1:13">
      <c r="A967" s="426" t="s">
        <v>614</v>
      </c>
      <c r="B967" s="440">
        <v>291181</v>
      </c>
      <c r="C967" s="422">
        <v>0</v>
      </c>
      <c r="J967" s="315">
        <f>B967+C967</f>
        <v>291181</v>
      </c>
    </row>
    <row r="968" spans="1:13">
      <c r="A968" s="426" t="s">
        <v>613</v>
      </c>
      <c r="B968" s="422" t="s">
        <v>630</v>
      </c>
      <c r="C968" s="422" t="s">
        <v>612</v>
      </c>
    </row>
    <row r="969" spans="1:13">
      <c r="A969" s="426" t="s">
        <v>462</v>
      </c>
      <c r="B969" s="422" t="s">
        <v>692</v>
      </c>
      <c r="C969" s="422" t="s">
        <v>692</v>
      </c>
    </row>
    <row r="970" spans="1:13">
      <c r="A970" s="426" t="s">
        <v>610</v>
      </c>
      <c r="B970" s="444" t="s">
        <v>657</v>
      </c>
      <c r="C970" s="444" t="s">
        <v>657</v>
      </c>
    </row>
    <row r="971" spans="1:13" ht="25.5">
      <c r="A971" s="426" t="s">
        <v>608</v>
      </c>
      <c r="B971" s="422"/>
      <c r="C971" s="422"/>
    </row>
    <row r="972" spans="1:13">
      <c r="A972" s="426" t="s">
        <v>456</v>
      </c>
      <c r="B972" s="422"/>
      <c r="C972" s="422"/>
    </row>
    <row r="973" spans="1:13" ht="25.5">
      <c r="A973" s="426" t="s">
        <v>455</v>
      </c>
      <c r="B973" s="422"/>
      <c r="C973" s="422"/>
    </row>
    <row r="974" spans="1:13">
      <c r="A974" s="426" t="s">
        <v>454</v>
      </c>
      <c r="B974" s="422"/>
      <c r="C974" s="422"/>
    </row>
    <row r="975" spans="1:13" ht="25.5">
      <c r="A975" s="425" t="s">
        <v>453</v>
      </c>
      <c r="B975" s="422"/>
      <c r="C975" s="422"/>
    </row>
    <row r="976" spans="1:13" ht="25.5">
      <c r="A976" s="425" t="s">
        <v>607</v>
      </c>
      <c r="B976" s="423" t="s">
        <v>706</v>
      </c>
      <c r="C976" s="423" t="s">
        <v>706</v>
      </c>
    </row>
    <row r="977" spans="1:13">
      <c r="A977" s="425" t="s">
        <v>452</v>
      </c>
      <c r="B977" s="437" t="s">
        <v>705</v>
      </c>
      <c r="C977" s="437" t="s">
        <v>704</v>
      </c>
    </row>
    <row r="978" spans="1:13" s="431" customFormat="1">
      <c r="A978" s="436"/>
      <c r="B978" s="435"/>
      <c r="C978" s="435"/>
      <c r="E978" s="434"/>
      <c r="G978" s="433"/>
      <c r="H978" s="433"/>
      <c r="I978" s="432"/>
      <c r="J978" s="432"/>
      <c r="K978" s="432"/>
      <c r="L978" s="432"/>
      <c r="M978" s="432"/>
    </row>
    <row r="979" spans="1:13" ht="25.5">
      <c r="A979" s="430" t="s">
        <v>467</v>
      </c>
      <c r="B979" s="429" t="s">
        <v>337</v>
      </c>
      <c r="C979" s="429"/>
      <c r="D979" s="301">
        <v>1</v>
      </c>
    </row>
    <row r="980" spans="1:13" ht="102">
      <c r="A980" s="426" t="s">
        <v>466</v>
      </c>
      <c r="B980" s="422" t="s">
        <v>703</v>
      </c>
      <c r="C980" s="422"/>
    </row>
    <row r="981" spans="1:13">
      <c r="A981" s="426" t="s">
        <v>522</v>
      </c>
      <c r="B981" s="428">
        <v>41088</v>
      </c>
      <c r="C981" s="422"/>
    </row>
    <row r="982" spans="1:13">
      <c r="A982" s="426" t="s">
        <v>615</v>
      </c>
      <c r="B982" s="422">
        <v>45000</v>
      </c>
      <c r="C982" s="422"/>
      <c r="I982" s="315">
        <f>C982+B982</f>
        <v>45000</v>
      </c>
    </row>
    <row r="983" spans="1:13">
      <c r="A983" s="426" t="s">
        <v>614</v>
      </c>
      <c r="B983" s="422">
        <v>0</v>
      </c>
      <c r="C983" s="422"/>
      <c r="J983" s="315">
        <f>C983+B983</f>
        <v>0</v>
      </c>
    </row>
    <row r="984" spans="1:13">
      <c r="A984" s="426" t="s">
        <v>613</v>
      </c>
      <c r="B984" s="422" t="s">
        <v>630</v>
      </c>
      <c r="C984" s="422"/>
    </row>
    <row r="985" spans="1:13">
      <c r="A985" s="426" t="s">
        <v>462</v>
      </c>
      <c r="B985" s="422" t="s">
        <v>702</v>
      </c>
      <c r="C985" s="422"/>
    </row>
    <row r="986" spans="1:13">
      <c r="A986" s="426" t="s">
        <v>610</v>
      </c>
      <c r="B986" s="422" t="s">
        <v>114</v>
      </c>
      <c r="C986" s="422"/>
    </row>
    <row r="987" spans="1:13" ht="25.5">
      <c r="A987" s="426" t="s">
        <v>608</v>
      </c>
      <c r="B987" s="422"/>
      <c r="C987" s="422"/>
    </row>
    <row r="988" spans="1:13">
      <c r="A988" s="426" t="s">
        <v>456</v>
      </c>
      <c r="B988" s="422"/>
      <c r="C988" s="422"/>
    </row>
    <row r="989" spans="1:13" ht="25.5">
      <c r="A989" s="426" t="s">
        <v>455</v>
      </c>
      <c r="B989" s="422"/>
      <c r="C989" s="422"/>
    </row>
    <row r="990" spans="1:13">
      <c r="A990" s="426" t="s">
        <v>454</v>
      </c>
      <c r="B990" s="422"/>
      <c r="C990" s="422"/>
    </row>
    <row r="991" spans="1:13" ht="25.5">
      <c r="A991" s="425" t="s">
        <v>453</v>
      </c>
      <c r="B991" s="422" t="s">
        <v>655</v>
      </c>
      <c r="C991" s="422"/>
    </row>
    <row r="992" spans="1:13" ht="25.5">
      <c r="A992" s="425" t="s">
        <v>607</v>
      </c>
      <c r="B992" s="422"/>
      <c r="C992" s="422"/>
    </row>
    <row r="993" spans="1:13" ht="25.5">
      <c r="A993" s="425" t="s">
        <v>452</v>
      </c>
      <c r="B993" s="437" t="s">
        <v>701</v>
      </c>
      <c r="C993" s="438"/>
    </row>
    <row r="994" spans="1:13" s="431" customFormat="1">
      <c r="A994" s="436"/>
      <c r="B994" s="435"/>
      <c r="C994" s="435"/>
      <c r="E994" s="434"/>
      <c r="G994" s="433"/>
      <c r="H994" s="433"/>
      <c r="I994" s="432"/>
      <c r="J994" s="432"/>
      <c r="K994" s="432"/>
      <c r="L994" s="432"/>
      <c r="M994" s="432"/>
    </row>
    <row r="995" spans="1:13" ht="25.5">
      <c r="A995" s="459" t="s">
        <v>467</v>
      </c>
      <c r="B995" s="429" t="s">
        <v>194</v>
      </c>
      <c r="C995" s="429" t="s">
        <v>195</v>
      </c>
      <c r="D995" s="301">
        <v>2</v>
      </c>
    </row>
    <row r="996" spans="1:13" ht="76.5">
      <c r="A996" s="458" t="s">
        <v>466</v>
      </c>
      <c r="B996" s="422" t="s">
        <v>700</v>
      </c>
      <c r="C996" s="422" t="s">
        <v>699</v>
      </c>
    </row>
    <row r="997" spans="1:13">
      <c r="A997" s="458" t="s">
        <v>522</v>
      </c>
      <c r="B997" s="428">
        <v>41120</v>
      </c>
      <c r="C997" s="428">
        <v>41165</v>
      </c>
    </row>
    <row r="998" spans="1:13">
      <c r="A998" s="458" t="s">
        <v>615</v>
      </c>
      <c r="B998" s="427">
        <v>340750</v>
      </c>
      <c r="C998" s="427">
        <v>50000000</v>
      </c>
      <c r="I998" s="315">
        <f>B998+C998</f>
        <v>50340750</v>
      </c>
    </row>
    <row r="999" spans="1:13">
      <c r="A999" s="458" t="s">
        <v>614</v>
      </c>
      <c r="B999" s="422">
        <v>90000</v>
      </c>
      <c r="C999" s="440">
        <v>20089648</v>
      </c>
      <c r="J999" s="315">
        <f>B999+C999</f>
        <v>20179648</v>
      </c>
    </row>
    <row r="1000" spans="1:13">
      <c r="A1000" s="458" t="s">
        <v>613</v>
      </c>
      <c r="B1000" s="422" t="s">
        <v>630</v>
      </c>
      <c r="C1000" s="422" t="s">
        <v>630</v>
      </c>
    </row>
    <row r="1001" spans="1:13">
      <c r="A1001" s="458" t="s">
        <v>462</v>
      </c>
      <c r="B1001" s="422" t="s">
        <v>692</v>
      </c>
      <c r="C1001" s="422" t="s">
        <v>691</v>
      </c>
    </row>
    <row r="1002" spans="1:13">
      <c r="A1002" s="458" t="s">
        <v>610</v>
      </c>
      <c r="B1002" s="422" t="s">
        <v>698</v>
      </c>
      <c r="C1002" s="444" t="s">
        <v>639</v>
      </c>
    </row>
    <row r="1003" spans="1:13" ht="25.5">
      <c r="A1003" s="458" t="s">
        <v>608</v>
      </c>
      <c r="B1003" s="422"/>
      <c r="C1003" s="422"/>
    </row>
    <row r="1004" spans="1:13">
      <c r="A1004" s="458" t="s">
        <v>456</v>
      </c>
      <c r="B1004" s="422"/>
      <c r="C1004" s="422"/>
    </row>
    <row r="1005" spans="1:13" ht="25.5">
      <c r="A1005" s="458" t="s">
        <v>455</v>
      </c>
      <c r="B1005" s="422"/>
      <c r="C1005" s="422"/>
    </row>
    <row r="1006" spans="1:13">
      <c r="A1006" s="458" t="s">
        <v>454</v>
      </c>
      <c r="B1006" s="422"/>
      <c r="C1006" s="422"/>
    </row>
    <row r="1007" spans="1:13" ht="25.5">
      <c r="A1007" s="457" t="s">
        <v>453</v>
      </c>
      <c r="B1007" s="422" t="s">
        <v>697</v>
      </c>
      <c r="C1007" s="422" t="s">
        <v>683</v>
      </c>
    </row>
    <row r="1008" spans="1:13" ht="25.5">
      <c r="A1008" s="457" t="s">
        <v>452</v>
      </c>
      <c r="B1008" s="437" t="s">
        <v>696</v>
      </c>
      <c r="C1008" s="437" t="s">
        <v>695</v>
      </c>
    </row>
    <row r="1009" spans="1:13" s="431" customFormat="1">
      <c r="A1009" s="436"/>
      <c r="B1009" s="435"/>
      <c r="C1009" s="435"/>
      <c r="E1009" s="434"/>
      <c r="G1009" s="433"/>
      <c r="H1009" s="433"/>
      <c r="I1009" s="432"/>
      <c r="J1009" s="432"/>
      <c r="K1009" s="432"/>
      <c r="L1009" s="432"/>
      <c r="M1009" s="432"/>
    </row>
    <row r="1010" spans="1:13" ht="25.5">
      <c r="A1010" s="459" t="s">
        <v>467</v>
      </c>
      <c r="B1010" s="429" t="s">
        <v>196</v>
      </c>
      <c r="C1010" s="429" t="s">
        <v>197</v>
      </c>
      <c r="D1010" s="301">
        <v>2</v>
      </c>
    </row>
    <row r="1011" spans="1:13" ht="114.75">
      <c r="A1011" s="458" t="s">
        <v>466</v>
      </c>
      <c r="B1011" s="422" t="s">
        <v>694</v>
      </c>
      <c r="C1011" s="422" t="s">
        <v>693</v>
      </c>
    </row>
    <row r="1012" spans="1:13">
      <c r="A1012" s="458" t="s">
        <v>522</v>
      </c>
      <c r="B1012" s="428">
        <v>41169</v>
      </c>
      <c r="C1012" s="428">
        <v>41192</v>
      </c>
    </row>
    <row r="1013" spans="1:13">
      <c r="A1013" s="458" t="s">
        <v>615</v>
      </c>
      <c r="B1013" s="427">
        <v>787738</v>
      </c>
      <c r="C1013" s="427">
        <v>53000000</v>
      </c>
      <c r="I1013" s="315">
        <f>C1013+B1013</f>
        <v>53787738</v>
      </c>
    </row>
    <row r="1014" spans="1:13">
      <c r="A1014" s="458" t="s">
        <v>614</v>
      </c>
      <c r="B1014" s="422">
        <v>0</v>
      </c>
      <c r="C1014" s="440">
        <v>500000</v>
      </c>
      <c r="J1014" s="315">
        <f>C1014+B1014</f>
        <v>500000</v>
      </c>
    </row>
    <row r="1015" spans="1:13">
      <c r="A1015" s="458" t="s">
        <v>613</v>
      </c>
      <c r="B1015" s="422" t="s">
        <v>630</v>
      </c>
      <c r="C1015" s="422" t="s">
        <v>630</v>
      </c>
    </row>
    <row r="1016" spans="1:13">
      <c r="A1016" s="458" t="s">
        <v>462</v>
      </c>
      <c r="B1016" s="422" t="s">
        <v>692</v>
      </c>
      <c r="C1016" s="422" t="s">
        <v>691</v>
      </c>
    </row>
    <row r="1017" spans="1:13">
      <c r="A1017" s="458" t="s">
        <v>610</v>
      </c>
      <c r="B1017" s="444" t="s">
        <v>690</v>
      </c>
      <c r="C1017" s="444" t="s">
        <v>690</v>
      </c>
    </row>
    <row r="1018" spans="1:13" ht="25.5">
      <c r="A1018" s="458" t="s">
        <v>608</v>
      </c>
      <c r="B1018" s="422"/>
      <c r="C1018" s="422"/>
    </row>
    <row r="1019" spans="1:13">
      <c r="A1019" s="458" t="s">
        <v>456</v>
      </c>
      <c r="B1019" s="422"/>
      <c r="C1019" s="422"/>
    </row>
    <row r="1020" spans="1:13" ht="25.5">
      <c r="A1020" s="458" t="s">
        <v>455</v>
      </c>
      <c r="B1020" s="422"/>
      <c r="C1020" s="422"/>
    </row>
    <row r="1021" spans="1:13">
      <c r="A1021" s="458" t="s">
        <v>454</v>
      </c>
      <c r="B1021" s="422"/>
      <c r="C1021" s="422"/>
    </row>
    <row r="1022" spans="1:13" ht="25.5">
      <c r="A1022" s="457" t="s">
        <v>453</v>
      </c>
      <c r="B1022" s="422" t="s">
        <v>689</v>
      </c>
      <c r="C1022" s="422" t="s">
        <v>689</v>
      </c>
    </row>
    <row r="1023" spans="1:13" ht="25.5">
      <c r="A1023" s="457" t="s">
        <v>452</v>
      </c>
      <c r="B1023" s="437" t="s">
        <v>688</v>
      </c>
      <c r="C1023" s="437" t="s">
        <v>687</v>
      </c>
    </row>
    <row r="1024" spans="1:13" s="431" customFormat="1">
      <c r="A1024" s="436"/>
      <c r="B1024" s="435"/>
      <c r="C1024" s="435"/>
      <c r="E1024" s="434"/>
      <c r="G1024" s="433"/>
      <c r="H1024" s="433"/>
      <c r="I1024" s="432"/>
      <c r="J1024" s="432"/>
      <c r="K1024" s="432"/>
      <c r="L1024" s="432"/>
      <c r="M1024" s="432"/>
    </row>
    <row r="1025" spans="1:13" ht="25.5">
      <c r="A1025" s="459" t="s">
        <v>467</v>
      </c>
      <c r="B1025" s="429" t="s">
        <v>198</v>
      </c>
      <c r="C1025" s="429" t="s">
        <v>199</v>
      </c>
      <c r="D1025" s="301">
        <v>2</v>
      </c>
    </row>
    <row r="1026" spans="1:13" ht="153">
      <c r="A1026" s="458" t="s">
        <v>466</v>
      </c>
      <c r="B1026" s="422" t="s">
        <v>686</v>
      </c>
      <c r="C1026" s="422" t="s">
        <v>685</v>
      </c>
    </row>
    <row r="1027" spans="1:13">
      <c r="A1027" s="458" t="s">
        <v>522</v>
      </c>
      <c r="B1027" s="428">
        <v>41205</v>
      </c>
      <c r="C1027" s="428">
        <v>41220</v>
      </c>
    </row>
    <row r="1028" spans="1:13">
      <c r="A1028" s="458" t="s">
        <v>615</v>
      </c>
      <c r="B1028" s="427">
        <v>336000</v>
      </c>
      <c r="C1028" s="427">
        <v>3500000</v>
      </c>
      <c r="I1028" s="315">
        <f>B1028+C1028</f>
        <v>3836000</v>
      </c>
    </row>
    <row r="1029" spans="1:13">
      <c r="A1029" s="458" t="s">
        <v>614</v>
      </c>
      <c r="B1029" s="422">
        <v>0</v>
      </c>
      <c r="C1029" s="422">
        <v>0</v>
      </c>
      <c r="J1029" s="315">
        <f>B1029+C1029</f>
        <v>0</v>
      </c>
    </row>
    <row r="1030" spans="1:13">
      <c r="A1030" s="458" t="s">
        <v>613</v>
      </c>
      <c r="B1030" s="422" t="s">
        <v>630</v>
      </c>
      <c r="C1030" s="422" t="s">
        <v>630</v>
      </c>
    </row>
    <row r="1031" spans="1:13" ht="25.5">
      <c r="A1031" s="458" t="s">
        <v>462</v>
      </c>
      <c r="B1031" s="422" t="s">
        <v>684</v>
      </c>
      <c r="C1031" s="422" t="s">
        <v>665</v>
      </c>
    </row>
    <row r="1032" spans="1:13">
      <c r="A1032" s="458" t="s">
        <v>610</v>
      </c>
      <c r="B1032" s="422" t="s">
        <v>114</v>
      </c>
      <c r="C1032" s="422" t="s">
        <v>657</v>
      </c>
    </row>
    <row r="1033" spans="1:13" ht="25.5">
      <c r="A1033" s="458" t="s">
        <v>608</v>
      </c>
      <c r="B1033" s="422"/>
      <c r="C1033" s="422"/>
    </row>
    <row r="1034" spans="1:13">
      <c r="A1034" s="458" t="s">
        <v>456</v>
      </c>
      <c r="B1034" s="422"/>
      <c r="C1034" s="422"/>
    </row>
    <row r="1035" spans="1:13" ht="25.5">
      <c r="A1035" s="458" t="s">
        <v>455</v>
      </c>
      <c r="B1035" s="422"/>
      <c r="C1035" s="422"/>
    </row>
    <row r="1036" spans="1:13">
      <c r="A1036" s="458" t="s">
        <v>454</v>
      </c>
      <c r="B1036" s="422"/>
      <c r="C1036" s="422"/>
    </row>
    <row r="1037" spans="1:13" ht="25.5">
      <c r="A1037" s="457" t="s">
        <v>453</v>
      </c>
      <c r="B1037" s="422" t="s">
        <v>656</v>
      </c>
      <c r="C1037" s="422" t="s">
        <v>683</v>
      </c>
    </row>
    <row r="1038" spans="1:13" ht="25.5">
      <c r="A1038" s="457" t="s">
        <v>452</v>
      </c>
      <c r="B1038" s="437" t="s">
        <v>682</v>
      </c>
      <c r="C1038" s="437" t="s">
        <v>681</v>
      </c>
    </row>
    <row r="1039" spans="1:13" s="431" customFormat="1">
      <c r="A1039" s="436"/>
      <c r="B1039" s="451"/>
      <c r="C1039" s="451"/>
      <c r="E1039" s="434"/>
      <c r="G1039" s="433"/>
      <c r="H1039" s="433"/>
      <c r="I1039" s="432"/>
      <c r="J1039" s="432"/>
      <c r="K1039" s="432"/>
      <c r="L1039" s="432"/>
      <c r="M1039" s="432"/>
    </row>
    <row r="1040" spans="1:13" ht="25.5">
      <c r="A1040" s="430" t="s">
        <v>467</v>
      </c>
      <c r="B1040" s="456" t="s">
        <v>359</v>
      </c>
      <c r="C1040" s="455"/>
      <c r="D1040" s="301">
        <v>1</v>
      </c>
    </row>
    <row r="1041" spans="1:13" ht="102">
      <c r="A1041" s="426" t="s">
        <v>466</v>
      </c>
      <c r="B1041" s="453" t="s">
        <v>680</v>
      </c>
      <c r="C1041" s="423"/>
    </row>
    <row r="1042" spans="1:13">
      <c r="A1042" s="426" t="s">
        <v>522</v>
      </c>
      <c r="B1042" s="454">
        <v>41227</v>
      </c>
      <c r="C1042" s="423"/>
    </row>
    <row r="1043" spans="1:13">
      <c r="A1043" s="426" t="s">
        <v>615</v>
      </c>
      <c r="B1043" s="453">
        <v>1570000</v>
      </c>
      <c r="C1043" s="423"/>
      <c r="I1043" s="315">
        <f>C1043+B1043</f>
        <v>1570000</v>
      </c>
    </row>
    <row r="1044" spans="1:13">
      <c r="A1044" s="426" t="s">
        <v>614</v>
      </c>
      <c r="B1044" s="453">
        <v>0</v>
      </c>
      <c r="C1044" s="423"/>
      <c r="J1044" s="315">
        <f>C1044+B1044</f>
        <v>0</v>
      </c>
    </row>
    <row r="1045" spans="1:13">
      <c r="A1045" s="426" t="s">
        <v>613</v>
      </c>
      <c r="B1045" s="453" t="s">
        <v>612</v>
      </c>
      <c r="C1045" s="423"/>
    </row>
    <row r="1046" spans="1:13">
      <c r="A1046" s="426" t="s">
        <v>462</v>
      </c>
      <c r="B1046" s="444" t="s">
        <v>629</v>
      </c>
      <c r="C1046" s="423"/>
    </row>
    <row r="1047" spans="1:13">
      <c r="A1047" s="426" t="s">
        <v>610</v>
      </c>
      <c r="B1047" s="444" t="s">
        <v>657</v>
      </c>
      <c r="C1047" s="423"/>
    </row>
    <row r="1048" spans="1:13" ht="25.5">
      <c r="A1048" s="426" t="s">
        <v>608</v>
      </c>
      <c r="B1048" s="453"/>
      <c r="C1048" s="423"/>
    </row>
    <row r="1049" spans="1:13">
      <c r="A1049" s="426" t="s">
        <v>456</v>
      </c>
      <c r="B1049" s="453"/>
      <c r="C1049" s="423"/>
    </row>
    <row r="1050" spans="1:13" ht="25.5">
      <c r="A1050" s="426" t="s">
        <v>455</v>
      </c>
      <c r="B1050" s="453"/>
      <c r="C1050" s="423"/>
    </row>
    <row r="1051" spans="1:13">
      <c r="A1051" s="426" t="s">
        <v>454</v>
      </c>
      <c r="B1051" s="453"/>
      <c r="C1051" s="423"/>
    </row>
    <row r="1052" spans="1:13" ht="25.5">
      <c r="A1052" s="425" t="s">
        <v>453</v>
      </c>
      <c r="B1052" s="444" t="s">
        <v>655</v>
      </c>
      <c r="C1052" s="423"/>
    </row>
    <row r="1053" spans="1:13" ht="25.5">
      <c r="A1053" s="425" t="s">
        <v>452</v>
      </c>
      <c r="B1053" s="452" t="s">
        <v>679</v>
      </c>
      <c r="C1053" s="437"/>
    </row>
    <row r="1054" spans="1:13" s="431" customFormat="1">
      <c r="A1054" s="436"/>
      <c r="B1054" s="451"/>
      <c r="C1054" s="451"/>
      <c r="E1054" s="434"/>
      <c r="G1054" s="433"/>
      <c r="H1054" s="433"/>
      <c r="I1054" s="432"/>
      <c r="J1054" s="432"/>
      <c r="K1054" s="432"/>
      <c r="L1054" s="432"/>
      <c r="M1054" s="432"/>
    </row>
    <row r="1055" spans="1:13" ht="25.5">
      <c r="A1055" s="430" t="s">
        <v>467</v>
      </c>
      <c r="B1055" s="429" t="s">
        <v>324</v>
      </c>
      <c r="C1055" s="450" t="s">
        <v>678</v>
      </c>
      <c r="D1055" s="301">
        <v>2</v>
      </c>
    </row>
    <row r="1056" spans="1:13" ht="114.75">
      <c r="A1056" s="426" t="s">
        <v>466</v>
      </c>
      <c r="B1056" s="422" t="s">
        <v>677</v>
      </c>
      <c r="C1056" s="447" t="s">
        <v>676</v>
      </c>
    </row>
    <row r="1057" spans="1:13">
      <c r="A1057" s="426" t="s">
        <v>522</v>
      </c>
      <c r="B1057" s="428">
        <v>41248</v>
      </c>
      <c r="C1057" s="449">
        <v>41249</v>
      </c>
    </row>
    <row r="1058" spans="1:13">
      <c r="A1058" s="426" t="s">
        <v>615</v>
      </c>
      <c r="B1058" s="427">
        <v>17500000</v>
      </c>
      <c r="C1058" s="448">
        <v>1000000</v>
      </c>
      <c r="I1058" s="315">
        <f>B1058+C1058</f>
        <v>18500000</v>
      </c>
    </row>
    <row r="1059" spans="1:13">
      <c r="A1059" s="426" t="s">
        <v>614</v>
      </c>
      <c r="B1059" s="422">
        <v>0</v>
      </c>
      <c r="C1059" s="448">
        <v>1000000</v>
      </c>
      <c r="J1059" s="315">
        <f>B1059+C1059</f>
        <v>1000000</v>
      </c>
    </row>
    <row r="1060" spans="1:13">
      <c r="A1060" s="426" t="s">
        <v>613</v>
      </c>
      <c r="B1060" s="422" t="s">
        <v>630</v>
      </c>
      <c r="C1060" s="447" t="s">
        <v>675</v>
      </c>
    </row>
    <row r="1061" spans="1:13">
      <c r="A1061" s="426" t="s">
        <v>462</v>
      </c>
      <c r="B1061" s="422" t="s">
        <v>665</v>
      </c>
      <c r="C1061" s="447" t="s">
        <v>674</v>
      </c>
    </row>
    <row r="1062" spans="1:13">
      <c r="A1062" s="426" t="s">
        <v>610</v>
      </c>
      <c r="B1062" s="444" t="s">
        <v>673</v>
      </c>
      <c r="C1062" s="447" t="s">
        <v>648</v>
      </c>
    </row>
    <row r="1063" spans="1:13" ht="25.5">
      <c r="A1063" s="426" t="s">
        <v>608</v>
      </c>
      <c r="B1063" s="422"/>
      <c r="C1063" s="447"/>
    </row>
    <row r="1064" spans="1:13">
      <c r="A1064" s="426" t="s">
        <v>456</v>
      </c>
      <c r="B1064" s="422"/>
      <c r="C1064" s="447"/>
    </row>
    <row r="1065" spans="1:13" ht="25.5">
      <c r="A1065" s="426" t="s">
        <v>455</v>
      </c>
      <c r="B1065" s="422"/>
      <c r="C1065" s="447"/>
    </row>
    <row r="1066" spans="1:13">
      <c r="A1066" s="426" t="s">
        <v>454</v>
      </c>
      <c r="B1066" s="422" t="s">
        <v>672</v>
      </c>
      <c r="C1066" s="447"/>
    </row>
    <row r="1067" spans="1:13" ht="25.5">
      <c r="A1067" s="425" t="s">
        <v>453</v>
      </c>
      <c r="B1067" s="444" t="s">
        <v>671</v>
      </c>
      <c r="C1067" s="447" t="s">
        <v>670</v>
      </c>
    </row>
    <row r="1068" spans="1:13" ht="38.25">
      <c r="A1068" s="425" t="s">
        <v>452</v>
      </c>
      <c r="B1068" s="437" t="s">
        <v>669</v>
      </c>
      <c r="C1068" s="445" t="s">
        <v>668</v>
      </c>
    </row>
    <row r="1069" spans="1:13" s="431" customFormat="1">
      <c r="A1069" s="436"/>
      <c r="B1069" s="435"/>
      <c r="C1069" s="435"/>
      <c r="E1069" s="434"/>
      <c r="G1069" s="433"/>
      <c r="H1069" s="433"/>
      <c r="I1069" s="432"/>
      <c r="J1069" s="432"/>
      <c r="K1069" s="432"/>
      <c r="L1069" s="432"/>
      <c r="M1069" s="432"/>
    </row>
    <row r="1070" spans="1:13" ht="25.5">
      <c r="A1070" s="430" t="s">
        <v>467</v>
      </c>
      <c r="B1070" s="429" t="s">
        <v>333</v>
      </c>
      <c r="C1070" s="442" t="s">
        <v>334</v>
      </c>
      <c r="D1070" s="301">
        <v>2</v>
      </c>
    </row>
    <row r="1071" spans="1:13" ht="114.75">
      <c r="A1071" s="426" t="s">
        <v>466</v>
      </c>
      <c r="B1071" s="422" t="s">
        <v>667</v>
      </c>
      <c r="C1071" s="422" t="s">
        <v>666</v>
      </c>
    </row>
    <row r="1072" spans="1:13">
      <c r="A1072" s="426" t="s">
        <v>522</v>
      </c>
      <c r="B1072" s="428">
        <v>41260</v>
      </c>
      <c r="C1072" s="428">
        <v>41261</v>
      </c>
    </row>
    <row r="1073" spans="1:13">
      <c r="A1073" s="426" t="s">
        <v>615</v>
      </c>
      <c r="B1073" s="422">
        <v>440000</v>
      </c>
      <c r="C1073" s="422">
        <v>17500000</v>
      </c>
      <c r="I1073" s="315">
        <f>C1073+B1073</f>
        <v>17940000</v>
      </c>
    </row>
    <row r="1074" spans="1:13">
      <c r="A1074" s="426" t="s">
        <v>614</v>
      </c>
      <c r="B1074" s="422">
        <v>0</v>
      </c>
      <c r="C1074" s="440">
        <v>600000</v>
      </c>
      <c r="J1074" s="315">
        <f>C1074+B1074</f>
        <v>600000</v>
      </c>
    </row>
    <row r="1075" spans="1:13">
      <c r="A1075" s="426" t="s">
        <v>613</v>
      </c>
      <c r="B1075" s="422" t="s">
        <v>630</v>
      </c>
      <c r="C1075" s="422" t="s">
        <v>630</v>
      </c>
    </row>
    <row r="1076" spans="1:13">
      <c r="A1076" s="426" t="s">
        <v>462</v>
      </c>
      <c r="B1076" s="444" t="s">
        <v>629</v>
      </c>
      <c r="C1076" s="422" t="s">
        <v>665</v>
      </c>
    </row>
    <row r="1077" spans="1:13">
      <c r="A1077" s="426" t="s">
        <v>610</v>
      </c>
      <c r="B1077" s="422" t="s">
        <v>609</v>
      </c>
      <c r="C1077" s="422" t="s">
        <v>116</v>
      </c>
    </row>
    <row r="1078" spans="1:13" ht="25.5">
      <c r="A1078" s="426" t="s">
        <v>608</v>
      </c>
      <c r="B1078" s="422"/>
      <c r="C1078" s="422"/>
    </row>
    <row r="1079" spans="1:13">
      <c r="A1079" s="426" t="s">
        <v>456</v>
      </c>
      <c r="B1079" s="422"/>
      <c r="C1079" s="422"/>
    </row>
    <row r="1080" spans="1:13" ht="25.5">
      <c r="A1080" s="426" t="s">
        <v>455</v>
      </c>
      <c r="B1080" s="422"/>
      <c r="C1080" s="422"/>
    </row>
    <row r="1081" spans="1:13">
      <c r="A1081" s="426" t="s">
        <v>454</v>
      </c>
      <c r="B1081" s="422"/>
      <c r="C1081" s="422"/>
    </row>
    <row r="1082" spans="1:13" ht="25.5">
      <c r="A1082" s="425" t="s">
        <v>453</v>
      </c>
      <c r="B1082" s="444" t="s">
        <v>664</v>
      </c>
      <c r="C1082" s="422" t="s">
        <v>663</v>
      </c>
      <c r="D1082" s="443"/>
    </row>
    <row r="1083" spans="1:13" ht="25.5">
      <c r="A1083" s="425" t="s">
        <v>607</v>
      </c>
      <c r="B1083" s="422"/>
      <c r="C1083" s="422"/>
    </row>
    <row r="1084" spans="1:13" ht="25.5">
      <c r="A1084" s="425" t="s">
        <v>452</v>
      </c>
      <c r="B1084" s="437" t="s">
        <v>662</v>
      </c>
      <c r="C1084" s="437" t="s">
        <v>661</v>
      </c>
    </row>
    <row r="1085" spans="1:13" s="431" customFormat="1">
      <c r="A1085" s="436"/>
      <c r="B1085" s="435"/>
      <c r="C1085" s="435"/>
      <c r="E1085" s="434"/>
      <c r="G1085" s="433"/>
      <c r="H1085" s="433"/>
      <c r="I1085" s="432"/>
      <c r="J1085" s="432"/>
      <c r="K1085" s="432"/>
      <c r="L1085" s="432"/>
      <c r="M1085" s="432"/>
    </row>
    <row r="1086" spans="1:13">
      <c r="A1086" s="430" t="s">
        <v>467</v>
      </c>
      <c r="B1086" s="442" t="s">
        <v>335</v>
      </c>
      <c r="C1086" s="442" t="s">
        <v>336</v>
      </c>
      <c r="D1086" s="301">
        <v>2</v>
      </c>
    </row>
    <row r="1087" spans="1:13" ht="89.25">
      <c r="A1087" s="426" t="s">
        <v>466</v>
      </c>
      <c r="B1087" s="422"/>
      <c r="C1087" s="422" t="s">
        <v>660</v>
      </c>
    </row>
    <row r="1088" spans="1:13">
      <c r="A1088" s="426" t="s">
        <v>522</v>
      </c>
      <c r="B1088" s="428">
        <v>41281</v>
      </c>
      <c r="C1088" s="428">
        <v>41298</v>
      </c>
    </row>
    <row r="1089" spans="1:13">
      <c r="A1089" s="426" t="s">
        <v>615</v>
      </c>
      <c r="B1089" s="440">
        <v>561102</v>
      </c>
      <c r="C1089" s="427">
        <v>2000000</v>
      </c>
      <c r="K1089" s="315">
        <f>C1089+B1089</f>
        <v>2561102</v>
      </c>
    </row>
    <row r="1090" spans="1:13">
      <c r="A1090" s="426" t="s">
        <v>614</v>
      </c>
      <c r="B1090" s="440">
        <v>175921</v>
      </c>
      <c r="C1090" s="440">
        <v>2250</v>
      </c>
      <c r="L1090" s="315">
        <f>C1090+B1090</f>
        <v>178171</v>
      </c>
    </row>
    <row r="1091" spans="1:13">
      <c r="A1091" s="426" t="s">
        <v>613</v>
      </c>
      <c r="B1091" s="422" t="s">
        <v>630</v>
      </c>
      <c r="C1091" s="422" t="s">
        <v>630</v>
      </c>
    </row>
    <row r="1092" spans="1:13">
      <c r="A1092" s="426" t="s">
        <v>462</v>
      </c>
      <c r="B1092" s="444" t="s">
        <v>629</v>
      </c>
      <c r="C1092" s="422" t="s">
        <v>659</v>
      </c>
    </row>
    <row r="1093" spans="1:13">
      <c r="A1093" s="426" t="s">
        <v>610</v>
      </c>
      <c r="B1093" s="422" t="s">
        <v>658</v>
      </c>
      <c r="C1093" s="444" t="s">
        <v>657</v>
      </c>
    </row>
    <row r="1094" spans="1:13" ht="25.5">
      <c r="A1094" s="426" t="s">
        <v>608</v>
      </c>
      <c r="B1094" s="422"/>
      <c r="C1094" s="422"/>
    </row>
    <row r="1095" spans="1:13">
      <c r="A1095" s="426" t="s">
        <v>456</v>
      </c>
      <c r="B1095" s="422"/>
      <c r="C1095" s="422"/>
    </row>
    <row r="1096" spans="1:13" ht="25.5">
      <c r="A1096" s="426" t="s">
        <v>455</v>
      </c>
      <c r="B1096" s="422"/>
      <c r="C1096" s="422"/>
    </row>
    <row r="1097" spans="1:13">
      <c r="A1097" s="426" t="s">
        <v>454</v>
      </c>
      <c r="B1097" s="422"/>
      <c r="C1097" s="422"/>
    </row>
    <row r="1098" spans="1:13" ht="25.5">
      <c r="A1098" s="425" t="s">
        <v>453</v>
      </c>
      <c r="B1098" s="422" t="s">
        <v>656</v>
      </c>
      <c r="C1098" s="444" t="s">
        <v>655</v>
      </c>
    </row>
    <row r="1099" spans="1:13" ht="25.5">
      <c r="A1099" s="425" t="s">
        <v>607</v>
      </c>
      <c r="B1099" s="422"/>
      <c r="C1099" s="422"/>
    </row>
    <row r="1100" spans="1:13" ht="25.5">
      <c r="A1100" s="425" t="s">
        <v>452</v>
      </c>
      <c r="B1100" s="437" t="s">
        <v>654</v>
      </c>
      <c r="C1100" s="437" t="s">
        <v>653</v>
      </c>
    </row>
    <row r="1101" spans="1:13" s="431" customFormat="1">
      <c r="A1101" s="436"/>
      <c r="B1101" s="435"/>
      <c r="C1101" s="435"/>
      <c r="E1101" s="434"/>
      <c r="G1101" s="433"/>
      <c r="H1101" s="433"/>
      <c r="I1101" s="432"/>
      <c r="J1101" s="432"/>
      <c r="K1101" s="432"/>
      <c r="L1101" s="432"/>
      <c r="M1101" s="432"/>
    </row>
    <row r="1102" spans="1:13" ht="25.5">
      <c r="A1102" s="430" t="s">
        <v>467</v>
      </c>
      <c r="B1102" s="442" t="s">
        <v>338</v>
      </c>
      <c r="C1102" s="450" t="s">
        <v>339</v>
      </c>
      <c r="D1102" s="301">
        <v>2</v>
      </c>
    </row>
    <row r="1103" spans="1:13" ht="229.5">
      <c r="A1103" s="426" t="s">
        <v>466</v>
      </c>
      <c r="B1103" s="422" t="s">
        <v>652</v>
      </c>
      <c r="C1103" s="447" t="s">
        <v>651</v>
      </c>
    </row>
    <row r="1104" spans="1:13">
      <c r="A1104" s="426" t="s">
        <v>522</v>
      </c>
      <c r="B1104" s="428">
        <v>41352</v>
      </c>
      <c r="C1104" s="449">
        <v>41360</v>
      </c>
    </row>
    <row r="1105" spans="1:13">
      <c r="A1105" s="426" t="s">
        <v>615</v>
      </c>
      <c r="B1105" s="427">
        <v>1000000</v>
      </c>
      <c r="C1105" s="448">
        <v>4000000</v>
      </c>
      <c r="K1105" s="315">
        <f>C1105+B1105</f>
        <v>5000000</v>
      </c>
    </row>
    <row r="1106" spans="1:13">
      <c r="A1106" s="426" t="s">
        <v>614</v>
      </c>
      <c r="B1106" s="422">
        <v>0</v>
      </c>
      <c r="C1106" s="447">
        <v>0</v>
      </c>
      <c r="L1106" s="315">
        <f>C1106+B1106</f>
        <v>0</v>
      </c>
    </row>
    <row r="1107" spans="1:13">
      <c r="A1107" s="426" t="s">
        <v>613</v>
      </c>
      <c r="B1107" s="422" t="s">
        <v>630</v>
      </c>
      <c r="C1107" s="447" t="s">
        <v>612</v>
      </c>
    </row>
    <row r="1108" spans="1:13">
      <c r="A1108" s="426" t="s">
        <v>462</v>
      </c>
      <c r="B1108" s="422" t="s">
        <v>629</v>
      </c>
      <c r="C1108" s="447" t="s">
        <v>650</v>
      </c>
    </row>
    <row r="1109" spans="1:13">
      <c r="A1109" s="426" t="s">
        <v>610</v>
      </c>
      <c r="B1109" s="444" t="s">
        <v>649</v>
      </c>
      <c r="C1109" s="447" t="s">
        <v>648</v>
      </c>
    </row>
    <row r="1110" spans="1:13" ht="25.5">
      <c r="A1110" s="426" t="s">
        <v>608</v>
      </c>
      <c r="B1110" s="422"/>
      <c r="C1110" s="447"/>
    </row>
    <row r="1111" spans="1:13">
      <c r="A1111" s="426" t="s">
        <v>456</v>
      </c>
      <c r="B1111" s="422"/>
      <c r="C1111" s="447"/>
    </row>
    <row r="1112" spans="1:13" ht="25.5">
      <c r="A1112" s="426" t="s">
        <v>455</v>
      </c>
      <c r="B1112" s="422"/>
      <c r="C1112" s="447"/>
    </row>
    <row r="1113" spans="1:13">
      <c r="A1113" s="426" t="s">
        <v>454</v>
      </c>
      <c r="B1113" s="422"/>
      <c r="C1113" s="447"/>
    </row>
    <row r="1114" spans="1:13" ht="25.5">
      <c r="A1114" s="425" t="s">
        <v>453</v>
      </c>
      <c r="B1114" s="422"/>
      <c r="C1114" s="447"/>
    </row>
    <row r="1115" spans="1:13" ht="25.5">
      <c r="A1115" s="425" t="s">
        <v>607</v>
      </c>
      <c r="B1115" s="422"/>
      <c r="C1115" s="447"/>
    </row>
    <row r="1116" spans="1:13" ht="25.5">
      <c r="A1116" s="425" t="s">
        <v>452</v>
      </c>
      <c r="B1116" s="446" t="s">
        <v>647</v>
      </c>
      <c r="C1116" s="445" t="s">
        <v>646</v>
      </c>
    </row>
    <row r="1117" spans="1:13" s="431" customFormat="1">
      <c r="A1117" s="436"/>
      <c r="B1117" s="435"/>
      <c r="C1117" s="435"/>
      <c r="E1117" s="434"/>
      <c r="G1117" s="433"/>
      <c r="H1117" s="433"/>
      <c r="I1117" s="432"/>
      <c r="J1117" s="432"/>
      <c r="K1117" s="432"/>
      <c r="L1117" s="432"/>
      <c r="M1117" s="432"/>
    </row>
    <row r="1118" spans="1:13" ht="25.5">
      <c r="A1118" s="430" t="s">
        <v>467</v>
      </c>
      <c r="B1118" s="429" t="s">
        <v>340</v>
      </c>
      <c r="C1118" s="442" t="s">
        <v>342</v>
      </c>
      <c r="D1118" s="301">
        <v>2</v>
      </c>
    </row>
    <row r="1119" spans="1:13" ht="89.25">
      <c r="A1119" s="426" t="s">
        <v>466</v>
      </c>
      <c r="B1119" s="422" t="s">
        <v>645</v>
      </c>
      <c r="C1119" s="422" t="s">
        <v>644</v>
      </c>
    </row>
    <row r="1120" spans="1:13">
      <c r="A1120" s="426" t="s">
        <v>522</v>
      </c>
      <c r="B1120" s="428">
        <v>41388</v>
      </c>
      <c r="C1120" s="428">
        <v>41414</v>
      </c>
    </row>
    <row r="1121" spans="1:13">
      <c r="A1121" s="426" t="s">
        <v>615</v>
      </c>
      <c r="B1121" s="441">
        <v>305000</v>
      </c>
      <c r="C1121" s="441">
        <v>800000</v>
      </c>
      <c r="K1121" s="315">
        <f>C1121+B1121</f>
        <v>1105000</v>
      </c>
    </row>
    <row r="1122" spans="1:13">
      <c r="A1122" s="426" t="s">
        <v>614</v>
      </c>
      <c r="B1122" s="422">
        <v>0</v>
      </c>
      <c r="C1122" s="440">
        <v>103397</v>
      </c>
      <c r="L1122" s="315">
        <f>C1122+B1122</f>
        <v>103397</v>
      </c>
    </row>
    <row r="1123" spans="1:13">
      <c r="A1123" s="426" t="s">
        <v>613</v>
      </c>
      <c r="B1123" s="422" t="s">
        <v>630</v>
      </c>
      <c r="C1123" s="422" t="s">
        <v>630</v>
      </c>
    </row>
    <row r="1124" spans="1:13">
      <c r="A1124" s="426" t="s">
        <v>462</v>
      </c>
      <c r="B1124" s="422" t="s">
        <v>629</v>
      </c>
      <c r="C1124" s="444" t="s">
        <v>629</v>
      </c>
    </row>
    <row r="1125" spans="1:13">
      <c r="A1125" s="426" t="s">
        <v>610</v>
      </c>
      <c r="B1125" s="422" t="s">
        <v>643</v>
      </c>
      <c r="C1125" s="422" t="s">
        <v>639</v>
      </c>
      <c r="D1125" s="443"/>
    </row>
    <row r="1126" spans="1:13" ht="25.5">
      <c r="A1126" s="426" t="s">
        <v>608</v>
      </c>
      <c r="B1126" s="422"/>
      <c r="C1126" s="422"/>
    </row>
    <row r="1127" spans="1:13">
      <c r="A1127" s="426" t="s">
        <v>456</v>
      </c>
      <c r="B1127" s="422"/>
      <c r="C1127" s="422"/>
    </row>
    <row r="1128" spans="1:13" ht="25.5">
      <c r="A1128" s="426" t="s">
        <v>455</v>
      </c>
      <c r="B1128" s="422"/>
      <c r="C1128" s="422"/>
    </row>
    <row r="1129" spans="1:13">
      <c r="A1129" s="426" t="s">
        <v>454</v>
      </c>
      <c r="B1129" s="422"/>
      <c r="C1129" s="422"/>
    </row>
    <row r="1130" spans="1:13" ht="25.5">
      <c r="A1130" s="425" t="s">
        <v>453</v>
      </c>
      <c r="B1130" s="422"/>
      <c r="C1130" s="422"/>
    </row>
    <row r="1131" spans="1:13" ht="25.5">
      <c r="A1131" s="425" t="s">
        <v>607</v>
      </c>
      <c r="B1131" s="422"/>
      <c r="C1131" s="422"/>
    </row>
    <row r="1132" spans="1:13" ht="25.5">
      <c r="A1132" s="425" t="s">
        <v>452</v>
      </c>
      <c r="B1132" s="437" t="s">
        <v>642</v>
      </c>
      <c r="C1132" s="437" t="s">
        <v>641</v>
      </c>
    </row>
    <row r="1133" spans="1:13" s="431" customFormat="1">
      <c r="A1133" s="436"/>
      <c r="B1133" s="435"/>
      <c r="C1133" s="435"/>
      <c r="E1133" s="434"/>
      <c r="G1133" s="433"/>
      <c r="H1133" s="433"/>
      <c r="I1133" s="432"/>
      <c r="J1133" s="432"/>
      <c r="K1133" s="432"/>
      <c r="L1133" s="432"/>
      <c r="M1133" s="432"/>
    </row>
    <row r="1134" spans="1:13">
      <c r="A1134" s="430" t="s">
        <v>467</v>
      </c>
      <c r="B1134" s="442" t="s">
        <v>343</v>
      </c>
      <c r="C1134" s="429" t="s">
        <v>353</v>
      </c>
      <c r="D1134" s="301">
        <v>2</v>
      </c>
    </row>
    <row r="1135" spans="1:13" ht="76.5">
      <c r="A1135" s="426" t="s">
        <v>466</v>
      </c>
      <c r="B1135" s="422" t="s">
        <v>640</v>
      </c>
      <c r="C1135" s="422" t="s">
        <v>636</v>
      </c>
    </row>
    <row r="1136" spans="1:13">
      <c r="A1136" s="426" t="s">
        <v>522</v>
      </c>
      <c r="B1136" s="428">
        <v>41414</v>
      </c>
      <c r="C1136" s="428">
        <v>41416</v>
      </c>
    </row>
    <row r="1137" spans="1:13">
      <c r="A1137" s="426" t="s">
        <v>615</v>
      </c>
      <c r="B1137" s="441">
        <v>180000</v>
      </c>
      <c r="C1137" s="427">
        <v>500000</v>
      </c>
      <c r="K1137" s="315">
        <f>B1137+C1137</f>
        <v>680000</v>
      </c>
    </row>
    <row r="1138" spans="1:13">
      <c r="A1138" s="426" t="s">
        <v>614</v>
      </c>
      <c r="B1138" s="440">
        <v>13107</v>
      </c>
      <c r="C1138" s="422">
        <v>0</v>
      </c>
      <c r="L1138" s="315">
        <f>C1138+B1138</f>
        <v>13107</v>
      </c>
    </row>
    <row r="1139" spans="1:13">
      <c r="A1139" s="426" t="s">
        <v>613</v>
      </c>
      <c r="B1139" s="422" t="s">
        <v>630</v>
      </c>
      <c r="C1139" s="422" t="s">
        <v>630</v>
      </c>
    </row>
    <row r="1140" spans="1:13">
      <c r="A1140" s="426" t="s">
        <v>462</v>
      </c>
      <c r="B1140" s="422" t="s">
        <v>629</v>
      </c>
      <c r="C1140" s="422" t="s">
        <v>629</v>
      </c>
    </row>
    <row r="1141" spans="1:13">
      <c r="A1141" s="426" t="s">
        <v>610</v>
      </c>
      <c r="B1141" s="422" t="s">
        <v>639</v>
      </c>
      <c r="C1141" s="422" t="s">
        <v>638</v>
      </c>
    </row>
    <row r="1142" spans="1:13" ht="25.5">
      <c r="A1142" s="426" t="s">
        <v>608</v>
      </c>
      <c r="B1142" s="422"/>
      <c r="C1142" s="422"/>
    </row>
    <row r="1143" spans="1:13">
      <c r="A1143" s="426" t="s">
        <v>456</v>
      </c>
      <c r="B1143" s="422"/>
      <c r="C1143" s="422"/>
    </row>
    <row r="1144" spans="1:13" ht="25.5">
      <c r="A1144" s="426" t="s">
        <v>455</v>
      </c>
      <c r="B1144" s="422"/>
      <c r="C1144" s="422"/>
    </row>
    <row r="1145" spans="1:13">
      <c r="A1145" s="426" t="s">
        <v>454</v>
      </c>
      <c r="B1145" s="422"/>
      <c r="C1145" s="422"/>
    </row>
    <row r="1146" spans="1:13" ht="25.5">
      <c r="A1146" s="425" t="s">
        <v>453</v>
      </c>
      <c r="B1146" s="422"/>
      <c r="C1146" s="422"/>
    </row>
    <row r="1147" spans="1:13" ht="25.5">
      <c r="A1147" s="425" t="s">
        <v>607</v>
      </c>
      <c r="B1147" s="422"/>
      <c r="C1147" s="422"/>
    </row>
    <row r="1148" spans="1:13" ht="25.5">
      <c r="A1148" s="425" t="s">
        <v>452</v>
      </c>
      <c r="B1148" s="437" t="s">
        <v>637</v>
      </c>
      <c r="C1148" s="438"/>
    </row>
    <row r="1149" spans="1:13" s="431" customFormat="1">
      <c r="A1149" s="436"/>
      <c r="B1149" s="435"/>
      <c r="C1149" s="435"/>
      <c r="E1149" s="434"/>
      <c r="G1149" s="433"/>
      <c r="H1149" s="433"/>
      <c r="I1149" s="432"/>
      <c r="J1149" s="432"/>
      <c r="K1149" s="432"/>
      <c r="L1149" s="432"/>
      <c r="M1149" s="432"/>
    </row>
    <row r="1150" spans="1:13">
      <c r="A1150" s="430" t="s">
        <v>467</v>
      </c>
      <c r="B1150" s="429" t="s">
        <v>354</v>
      </c>
      <c r="C1150" s="429" t="s">
        <v>355</v>
      </c>
      <c r="D1150" s="301">
        <v>2</v>
      </c>
    </row>
    <row r="1151" spans="1:13" ht="76.5">
      <c r="A1151" s="426" t="s">
        <v>466</v>
      </c>
      <c r="B1151" s="422" t="s">
        <v>636</v>
      </c>
      <c r="C1151" s="422" t="s">
        <v>635</v>
      </c>
    </row>
    <row r="1152" spans="1:13">
      <c r="A1152" s="426" t="s">
        <v>522</v>
      </c>
      <c r="B1152" s="428">
        <v>41416</v>
      </c>
      <c r="C1152" s="428">
        <v>41416</v>
      </c>
    </row>
    <row r="1153" spans="1:13">
      <c r="A1153" s="426" t="s">
        <v>615</v>
      </c>
      <c r="B1153" s="422">
        <v>500000</v>
      </c>
      <c r="C1153" s="427">
        <v>2000000</v>
      </c>
      <c r="K1153" s="315">
        <f>C1153+B1153</f>
        <v>2500000</v>
      </c>
    </row>
    <row r="1154" spans="1:13">
      <c r="A1154" s="426" t="s">
        <v>614</v>
      </c>
      <c r="B1154" s="422">
        <v>0</v>
      </c>
      <c r="C1154" s="422">
        <v>0</v>
      </c>
      <c r="L1154" s="315">
        <f>C1154+B1154</f>
        <v>0</v>
      </c>
    </row>
    <row r="1155" spans="1:13">
      <c r="A1155" s="426" t="s">
        <v>613</v>
      </c>
      <c r="B1155" s="422" t="s">
        <v>630</v>
      </c>
      <c r="C1155" s="422" t="s">
        <v>630</v>
      </c>
    </row>
    <row r="1156" spans="1:13">
      <c r="A1156" s="426" t="s">
        <v>462</v>
      </c>
      <c r="B1156" s="422" t="s">
        <v>629</v>
      </c>
      <c r="C1156" s="422" t="s">
        <v>629</v>
      </c>
    </row>
    <row r="1157" spans="1:13">
      <c r="A1157" s="426" t="s">
        <v>610</v>
      </c>
      <c r="B1157" s="422" t="s">
        <v>115</v>
      </c>
      <c r="C1157" s="422" t="s">
        <v>115</v>
      </c>
    </row>
    <row r="1158" spans="1:13" ht="25.5">
      <c r="A1158" s="426" t="s">
        <v>608</v>
      </c>
      <c r="B1158" s="422"/>
      <c r="C1158" s="422"/>
    </row>
    <row r="1159" spans="1:13">
      <c r="A1159" s="426" t="s">
        <v>456</v>
      </c>
      <c r="B1159" s="422"/>
      <c r="C1159" s="422"/>
    </row>
    <row r="1160" spans="1:13" ht="25.5">
      <c r="A1160" s="426" t="s">
        <v>455</v>
      </c>
      <c r="B1160" s="422"/>
      <c r="C1160" s="422"/>
    </row>
    <row r="1161" spans="1:13">
      <c r="A1161" s="426" t="s">
        <v>454</v>
      </c>
      <c r="B1161" s="422"/>
      <c r="C1161" s="422"/>
    </row>
    <row r="1162" spans="1:13" ht="25.5">
      <c r="A1162" s="425" t="s">
        <v>453</v>
      </c>
      <c r="B1162" s="422"/>
      <c r="C1162" s="422"/>
    </row>
    <row r="1163" spans="1:13" ht="25.5">
      <c r="A1163" s="425" t="s">
        <v>607</v>
      </c>
      <c r="B1163" s="422"/>
      <c r="C1163" s="422"/>
    </row>
    <row r="1164" spans="1:13" ht="25.5">
      <c r="A1164" s="425" t="s">
        <v>452</v>
      </c>
      <c r="B1164" s="437" t="s">
        <v>634</v>
      </c>
      <c r="C1164" s="437" t="s">
        <v>633</v>
      </c>
    </row>
    <row r="1165" spans="1:13" s="431" customFormat="1">
      <c r="A1165" s="436"/>
      <c r="B1165" s="435"/>
      <c r="C1165" s="435"/>
      <c r="E1165" s="434"/>
      <c r="G1165" s="433"/>
      <c r="H1165" s="433"/>
      <c r="I1165" s="432"/>
      <c r="J1165" s="432"/>
      <c r="K1165" s="432"/>
      <c r="L1165" s="432"/>
      <c r="M1165" s="432"/>
    </row>
    <row r="1166" spans="1:13" ht="25.5">
      <c r="A1166" s="430" t="s">
        <v>467</v>
      </c>
      <c r="B1166" s="429" t="s">
        <v>367</v>
      </c>
      <c r="C1166" s="429" t="s">
        <v>363</v>
      </c>
      <c r="D1166" s="301">
        <v>2</v>
      </c>
    </row>
    <row r="1167" spans="1:13" ht="76.5">
      <c r="A1167" s="426" t="s">
        <v>466</v>
      </c>
      <c r="B1167" s="422" t="s">
        <v>632</v>
      </c>
      <c r="C1167" s="422" t="s">
        <v>631</v>
      </c>
    </row>
    <row r="1168" spans="1:13">
      <c r="A1168" s="426" t="s">
        <v>522</v>
      </c>
      <c r="B1168" s="428">
        <v>41430</v>
      </c>
      <c r="C1168" s="428">
        <v>41431</v>
      </c>
    </row>
    <row r="1169" spans="1:13">
      <c r="A1169" s="426" t="s">
        <v>615</v>
      </c>
      <c r="B1169" s="427">
        <v>530000</v>
      </c>
      <c r="C1169" s="422">
        <v>12000</v>
      </c>
      <c r="K1169" s="315">
        <f>B1169+C1169</f>
        <v>542000</v>
      </c>
    </row>
    <row r="1170" spans="1:13">
      <c r="A1170" s="426" t="s">
        <v>614</v>
      </c>
      <c r="B1170" s="440">
        <v>3751</v>
      </c>
      <c r="C1170" s="422">
        <v>4995</v>
      </c>
      <c r="L1170" s="315">
        <f>C1170+B1170</f>
        <v>8746</v>
      </c>
    </row>
    <row r="1171" spans="1:13">
      <c r="A1171" s="426" t="s">
        <v>613</v>
      </c>
      <c r="B1171" s="422" t="s">
        <v>630</v>
      </c>
      <c r="C1171" s="422" t="s">
        <v>630</v>
      </c>
    </row>
    <row r="1172" spans="1:13">
      <c r="A1172" s="426" t="s">
        <v>462</v>
      </c>
      <c r="B1172" s="422" t="s">
        <v>629</v>
      </c>
      <c r="C1172" s="422" t="s">
        <v>629</v>
      </c>
    </row>
    <row r="1173" spans="1:13">
      <c r="A1173" s="426" t="s">
        <v>610</v>
      </c>
      <c r="B1173" s="422" t="s">
        <v>609</v>
      </c>
      <c r="C1173" s="422" t="s">
        <v>628</v>
      </c>
    </row>
    <row r="1174" spans="1:13" ht="25.5">
      <c r="A1174" s="426" t="s">
        <v>608</v>
      </c>
      <c r="B1174" s="422"/>
      <c r="C1174" s="422"/>
    </row>
    <row r="1175" spans="1:13">
      <c r="A1175" s="426" t="s">
        <v>456</v>
      </c>
      <c r="B1175" s="422"/>
      <c r="C1175" s="422"/>
    </row>
    <row r="1176" spans="1:13" ht="25.5">
      <c r="A1176" s="426" t="s">
        <v>455</v>
      </c>
      <c r="B1176" s="422"/>
      <c r="C1176" s="422"/>
    </row>
    <row r="1177" spans="1:13">
      <c r="A1177" s="426" t="s">
        <v>454</v>
      </c>
      <c r="B1177" s="422"/>
      <c r="C1177" s="422"/>
    </row>
    <row r="1178" spans="1:13" ht="25.5">
      <c r="A1178" s="425" t="s">
        <v>453</v>
      </c>
      <c r="B1178" s="422"/>
      <c r="C1178" s="422"/>
    </row>
    <row r="1179" spans="1:13" ht="25.5">
      <c r="A1179" s="425" t="s">
        <v>607</v>
      </c>
      <c r="B1179" s="422"/>
      <c r="C1179" s="422"/>
    </row>
    <row r="1180" spans="1:13" ht="25.5">
      <c r="A1180" s="425" t="s">
        <v>452</v>
      </c>
      <c r="B1180" s="437" t="s">
        <v>627</v>
      </c>
      <c r="C1180" s="437" t="s">
        <v>626</v>
      </c>
    </row>
    <row r="1181" spans="1:13" s="431" customFormat="1">
      <c r="A1181" s="436"/>
      <c r="B1181" s="435"/>
      <c r="C1181" s="435"/>
      <c r="E1181" s="434"/>
      <c r="G1181" s="433"/>
      <c r="H1181" s="433"/>
      <c r="I1181" s="432"/>
      <c r="J1181" s="432"/>
      <c r="K1181" s="432"/>
      <c r="L1181" s="432"/>
      <c r="M1181" s="432"/>
    </row>
    <row r="1182" spans="1:13" ht="25.5">
      <c r="A1182" s="430" t="s">
        <v>467</v>
      </c>
      <c r="B1182" s="429" t="s">
        <v>350</v>
      </c>
      <c r="C1182" s="429" t="s">
        <v>364</v>
      </c>
      <c r="D1182" s="301">
        <v>2</v>
      </c>
    </row>
    <row r="1183" spans="1:13" ht="114.75">
      <c r="A1183" s="426" t="s">
        <v>466</v>
      </c>
      <c r="B1183" s="422" t="s">
        <v>625</v>
      </c>
      <c r="C1183" s="422" t="s">
        <v>624</v>
      </c>
    </row>
    <row r="1184" spans="1:13">
      <c r="A1184" s="426" t="s">
        <v>522</v>
      </c>
      <c r="B1184" s="428">
        <v>41437</v>
      </c>
      <c r="C1184" s="428">
        <v>41444</v>
      </c>
    </row>
    <row r="1185" spans="1:13">
      <c r="A1185" s="426" t="s">
        <v>615</v>
      </c>
      <c r="B1185" s="439">
        <v>15000000</v>
      </c>
      <c r="C1185" s="427">
        <v>35500000</v>
      </c>
      <c r="K1185" s="315">
        <f>C1185+B1185</f>
        <v>50500000</v>
      </c>
    </row>
    <row r="1186" spans="1:13">
      <c r="A1186" s="426" t="s">
        <v>614</v>
      </c>
      <c r="B1186" s="422">
        <v>0</v>
      </c>
      <c r="C1186" s="422">
        <v>0</v>
      </c>
      <c r="L1186" s="315">
        <f>C1186+B1186</f>
        <v>0</v>
      </c>
    </row>
    <row r="1187" spans="1:13">
      <c r="A1187" s="426" t="s">
        <v>613</v>
      </c>
      <c r="B1187" s="422" t="s">
        <v>612</v>
      </c>
      <c r="C1187" s="422" t="s">
        <v>612</v>
      </c>
    </row>
    <row r="1188" spans="1:13">
      <c r="A1188" s="426" t="s">
        <v>462</v>
      </c>
      <c r="B1188" s="422" t="s">
        <v>619</v>
      </c>
      <c r="C1188" s="422" t="s">
        <v>619</v>
      </c>
    </row>
    <row r="1189" spans="1:13">
      <c r="A1189" s="426" t="s">
        <v>610</v>
      </c>
      <c r="B1189" s="422" t="s">
        <v>113</v>
      </c>
      <c r="C1189" s="422" t="s">
        <v>623</v>
      </c>
    </row>
    <row r="1190" spans="1:13" ht="25.5">
      <c r="A1190" s="426" t="s">
        <v>608</v>
      </c>
      <c r="B1190" s="422"/>
      <c r="C1190" s="422"/>
    </row>
    <row r="1191" spans="1:13">
      <c r="A1191" s="426" t="s">
        <v>456</v>
      </c>
      <c r="B1191" s="422"/>
      <c r="C1191" s="422"/>
    </row>
    <row r="1192" spans="1:13" ht="25.5">
      <c r="A1192" s="426" t="s">
        <v>455</v>
      </c>
      <c r="B1192" s="422"/>
      <c r="C1192" s="422"/>
    </row>
    <row r="1193" spans="1:13">
      <c r="A1193" s="426" t="s">
        <v>454</v>
      </c>
      <c r="B1193" s="422"/>
      <c r="C1193" s="422"/>
    </row>
    <row r="1194" spans="1:13" ht="25.5">
      <c r="A1194" s="425" t="s">
        <v>453</v>
      </c>
      <c r="B1194" s="422"/>
      <c r="C1194" s="422"/>
    </row>
    <row r="1195" spans="1:13" ht="25.5">
      <c r="A1195" s="425" t="s">
        <v>607</v>
      </c>
      <c r="B1195" s="422"/>
      <c r="C1195" s="422"/>
    </row>
    <row r="1196" spans="1:13" ht="25.5">
      <c r="A1196" s="425" t="s">
        <v>452</v>
      </c>
      <c r="B1196" s="438"/>
      <c r="C1196" s="437" t="s">
        <v>622</v>
      </c>
    </row>
    <row r="1197" spans="1:13" s="431" customFormat="1">
      <c r="A1197" s="436"/>
      <c r="B1197" s="435"/>
      <c r="C1197" s="435"/>
      <c r="E1197" s="434"/>
      <c r="G1197" s="433"/>
      <c r="H1197" s="433"/>
      <c r="I1197" s="432"/>
      <c r="J1197" s="432"/>
      <c r="K1197" s="432"/>
      <c r="L1197" s="432"/>
      <c r="M1197" s="432"/>
    </row>
    <row r="1198" spans="1:13" ht="25.5">
      <c r="A1198" s="430" t="s">
        <v>467</v>
      </c>
      <c r="B1198" s="429" t="s">
        <v>356</v>
      </c>
      <c r="C1198" s="429" t="s">
        <v>357</v>
      </c>
      <c r="D1198" s="301">
        <v>2</v>
      </c>
    </row>
    <row r="1199" spans="1:13" ht="114.75">
      <c r="A1199" s="426" t="s">
        <v>466</v>
      </c>
      <c r="B1199" s="422" t="s">
        <v>621</v>
      </c>
      <c r="C1199" s="422" t="s">
        <v>620</v>
      </c>
    </row>
    <row r="1200" spans="1:13">
      <c r="A1200" s="426" t="s">
        <v>522</v>
      </c>
      <c r="B1200" s="428">
        <v>41451</v>
      </c>
      <c r="C1200" s="428">
        <v>41451</v>
      </c>
    </row>
    <row r="1201" spans="1:13">
      <c r="A1201" s="426" t="s">
        <v>615</v>
      </c>
      <c r="B1201" s="427">
        <v>22000000</v>
      </c>
      <c r="C1201" s="427">
        <v>3000000</v>
      </c>
      <c r="K1201" s="315">
        <f>C1201+B1201</f>
        <v>25000000</v>
      </c>
    </row>
    <row r="1202" spans="1:13">
      <c r="A1202" s="426" t="s">
        <v>614</v>
      </c>
      <c r="B1202" s="422">
        <v>0</v>
      </c>
      <c r="C1202" s="422">
        <v>0</v>
      </c>
      <c r="L1202" s="315">
        <f>C1202+B1202</f>
        <v>0</v>
      </c>
    </row>
    <row r="1203" spans="1:13">
      <c r="A1203" s="426" t="s">
        <v>613</v>
      </c>
      <c r="B1203" s="422" t="s">
        <v>612</v>
      </c>
      <c r="C1203" s="422" t="s">
        <v>612</v>
      </c>
    </row>
    <row r="1204" spans="1:13">
      <c r="A1204" s="426" t="s">
        <v>462</v>
      </c>
      <c r="B1204" s="422" t="s">
        <v>619</v>
      </c>
      <c r="C1204" s="422" t="s">
        <v>611</v>
      </c>
    </row>
    <row r="1205" spans="1:13">
      <c r="A1205" s="426" t="s">
        <v>610</v>
      </c>
      <c r="B1205" s="422" t="s">
        <v>115</v>
      </c>
      <c r="C1205" s="422" t="s">
        <v>115</v>
      </c>
    </row>
    <row r="1206" spans="1:13" ht="25.5">
      <c r="A1206" s="426" t="s">
        <v>608</v>
      </c>
      <c r="B1206" s="422"/>
      <c r="C1206" s="422"/>
    </row>
    <row r="1207" spans="1:13">
      <c r="A1207" s="426" t="s">
        <v>456</v>
      </c>
      <c r="B1207" s="422"/>
      <c r="C1207" s="422"/>
    </row>
    <row r="1208" spans="1:13" ht="25.5">
      <c r="A1208" s="426" t="s">
        <v>455</v>
      </c>
      <c r="B1208" s="422"/>
      <c r="C1208" s="422"/>
    </row>
    <row r="1209" spans="1:13">
      <c r="A1209" s="426" t="s">
        <v>454</v>
      </c>
      <c r="B1209" s="422"/>
      <c r="C1209" s="422"/>
    </row>
    <row r="1210" spans="1:13" ht="25.5">
      <c r="A1210" s="425" t="s">
        <v>453</v>
      </c>
      <c r="B1210" s="422"/>
      <c r="C1210" s="422"/>
    </row>
    <row r="1211" spans="1:13" ht="25.5">
      <c r="A1211" s="425" t="s">
        <v>607</v>
      </c>
      <c r="B1211" s="422"/>
      <c r="C1211" s="422"/>
    </row>
    <row r="1212" spans="1:13" ht="25.5">
      <c r="A1212" s="425" t="s">
        <v>452</v>
      </c>
      <c r="B1212" s="437" t="s">
        <v>618</v>
      </c>
      <c r="C1212" s="437" t="s">
        <v>617</v>
      </c>
    </row>
    <row r="1213" spans="1:13" s="431" customFormat="1">
      <c r="A1213" s="436"/>
      <c r="B1213" s="435"/>
      <c r="C1213" s="435"/>
      <c r="E1213" s="434"/>
      <c r="G1213" s="433"/>
      <c r="H1213" s="433"/>
      <c r="I1213" s="432"/>
      <c r="J1213" s="432"/>
      <c r="K1213" s="432"/>
      <c r="L1213" s="432"/>
      <c r="M1213" s="432"/>
    </row>
    <row r="1214" spans="1:13" ht="25.5">
      <c r="A1214" s="430" t="s">
        <v>467</v>
      </c>
      <c r="B1214" s="429" t="s">
        <v>361</v>
      </c>
      <c r="C1214" s="429"/>
      <c r="D1214" s="301">
        <v>1</v>
      </c>
    </row>
    <row r="1215" spans="1:13" ht="114.75">
      <c r="A1215" s="426" t="s">
        <v>466</v>
      </c>
      <c r="B1215" s="422" t="s">
        <v>616</v>
      </c>
      <c r="C1215" s="422"/>
    </row>
    <row r="1216" spans="1:13">
      <c r="A1216" s="426" t="s">
        <v>522</v>
      </c>
      <c r="B1216" s="428">
        <v>41486</v>
      </c>
      <c r="C1216" s="422"/>
    </row>
    <row r="1217" spans="1:12" s="301" customFormat="1">
      <c r="A1217" s="426" t="s">
        <v>615</v>
      </c>
      <c r="B1217" s="427">
        <v>9000000</v>
      </c>
      <c r="C1217" s="422"/>
      <c r="E1217" s="419"/>
      <c r="G1217" s="418"/>
      <c r="H1217" s="418"/>
      <c r="I1217" s="315"/>
      <c r="J1217" s="315"/>
      <c r="K1217" s="315">
        <f>C1217+B1217</f>
        <v>9000000</v>
      </c>
      <c r="L1217" s="315"/>
    </row>
    <row r="1218" spans="1:12" s="301" customFormat="1">
      <c r="A1218" s="426" t="s">
        <v>614</v>
      </c>
      <c r="B1218" s="422">
        <v>0</v>
      </c>
      <c r="C1218" s="422"/>
      <c r="E1218" s="419"/>
      <c r="G1218" s="418"/>
      <c r="H1218" s="418"/>
      <c r="I1218" s="315"/>
      <c r="J1218" s="315"/>
      <c r="K1218" s="315"/>
      <c r="L1218" s="315">
        <f>C1218+B1218</f>
        <v>0</v>
      </c>
    </row>
    <row r="1219" spans="1:12" s="301" customFormat="1">
      <c r="A1219" s="426" t="s">
        <v>613</v>
      </c>
      <c r="B1219" s="422" t="s">
        <v>612</v>
      </c>
      <c r="C1219" s="422"/>
      <c r="E1219" s="419"/>
      <c r="G1219" s="418"/>
      <c r="H1219" s="418"/>
      <c r="I1219" s="315"/>
      <c r="J1219" s="315"/>
      <c r="K1219" s="315"/>
      <c r="L1219" s="315"/>
    </row>
    <row r="1220" spans="1:12" s="301" customFormat="1">
      <c r="A1220" s="426" t="s">
        <v>462</v>
      </c>
      <c r="B1220" s="422" t="s">
        <v>611</v>
      </c>
      <c r="C1220" s="422"/>
      <c r="E1220" s="419"/>
      <c r="G1220" s="418"/>
      <c r="H1220" s="418"/>
      <c r="I1220" s="315"/>
      <c r="J1220" s="315"/>
      <c r="K1220" s="315"/>
      <c r="L1220" s="315"/>
    </row>
    <row r="1221" spans="1:12" s="301" customFormat="1">
      <c r="A1221" s="426" t="s">
        <v>610</v>
      </c>
      <c r="B1221" s="422" t="s">
        <v>609</v>
      </c>
      <c r="C1221" s="422"/>
      <c r="E1221" s="419"/>
      <c r="G1221" s="418"/>
      <c r="H1221" s="418"/>
      <c r="I1221" s="315"/>
      <c r="J1221" s="315"/>
      <c r="K1221" s="315"/>
      <c r="L1221" s="315"/>
    </row>
    <row r="1222" spans="1:12" s="301" customFormat="1" ht="25.5">
      <c r="A1222" s="426" t="s">
        <v>608</v>
      </c>
      <c r="B1222" s="422"/>
      <c r="C1222" s="422"/>
      <c r="E1222" s="419"/>
      <c r="G1222" s="418"/>
      <c r="H1222" s="418"/>
      <c r="I1222" s="315"/>
      <c r="J1222" s="315"/>
      <c r="K1222" s="315"/>
      <c r="L1222" s="315"/>
    </row>
    <row r="1223" spans="1:12" s="301" customFormat="1">
      <c r="A1223" s="426" t="s">
        <v>456</v>
      </c>
      <c r="B1223" s="422"/>
      <c r="C1223" s="422"/>
      <c r="E1223" s="419"/>
      <c r="G1223" s="418"/>
      <c r="H1223" s="418"/>
      <c r="I1223" s="315"/>
      <c r="J1223" s="315"/>
      <c r="K1223" s="315"/>
      <c r="L1223" s="315"/>
    </row>
    <row r="1224" spans="1:12" s="301" customFormat="1" ht="25.5">
      <c r="A1224" s="426" t="s">
        <v>455</v>
      </c>
      <c r="B1224" s="422"/>
      <c r="C1224" s="422"/>
      <c r="E1224" s="419"/>
      <c r="G1224" s="418"/>
      <c r="H1224" s="418"/>
      <c r="I1224" s="315"/>
      <c r="J1224" s="315"/>
      <c r="K1224" s="315"/>
      <c r="L1224" s="315"/>
    </row>
    <row r="1225" spans="1:12" s="301" customFormat="1">
      <c r="A1225" s="426" t="s">
        <v>454</v>
      </c>
      <c r="B1225" s="422"/>
      <c r="C1225" s="422"/>
      <c r="E1225" s="419"/>
      <c r="G1225" s="418"/>
      <c r="H1225" s="418"/>
      <c r="I1225" s="315"/>
      <c r="J1225" s="315"/>
      <c r="K1225" s="315"/>
      <c r="L1225" s="315"/>
    </row>
    <row r="1226" spans="1:12" s="301" customFormat="1" ht="25.5">
      <c r="A1226" s="425" t="s">
        <v>453</v>
      </c>
      <c r="B1226" s="422"/>
      <c r="C1226" s="422"/>
      <c r="E1226" s="419"/>
      <c r="G1226" s="418"/>
      <c r="H1226" s="418"/>
      <c r="I1226" s="315"/>
      <c r="J1226" s="315"/>
      <c r="K1226" s="315"/>
      <c r="L1226" s="315"/>
    </row>
    <row r="1227" spans="1:12" s="301" customFormat="1" ht="25.5">
      <c r="A1227" s="425" t="s">
        <v>607</v>
      </c>
      <c r="B1227" s="422"/>
      <c r="C1227" s="422"/>
      <c r="E1227" s="419"/>
      <c r="G1227" s="418"/>
      <c r="H1227" s="418"/>
      <c r="I1227" s="315"/>
      <c r="J1227" s="315"/>
      <c r="K1227" s="315"/>
      <c r="L1227" s="315"/>
    </row>
    <row r="1228" spans="1:12" s="301" customFormat="1" ht="26.25" thickBot="1">
      <c r="A1228" s="424" t="s">
        <v>452</v>
      </c>
      <c r="B1228" s="423" t="s">
        <v>606</v>
      </c>
      <c r="C1228" s="422"/>
      <c r="E1228" s="419"/>
      <c r="G1228" s="418"/>
      <c r="H1228" s="418"/>
      <c r="I1228" s="315"/>
      <c r="J1228" s="315"/>
      <c r="K1228" s="315"/>
      <c r="L1228" s="315"/>
    </row>
  </sheetData>
  <mergeCells count="1">
    <mergeCell ref="B1:C2"/>
  </mergeCells>
  <hyperlinks>
    <hyperlink ref="B1038" r:id="rId1"/>
    <hyperlink ref="C1023" r:id="rId2"/>
    <hyperlink ref="B1023" r:id="rId3"/>
    <hyperlink ref="C1008" r:id="rId4"/>
    <hyperlink ref="B1008" r:id="rId5"/>
    <hyperlink ref="B514" r:id="rId6"/>
    <hyperlink ref="B689" r:id="rId7"/>
    <hyperlink ref="C721" r:id="rId8"/>
    <hyperlink ref="B721" r:id="rId9"/>
    <hyperlink ref="B737" r:id="rId10"/>
    <hyperlink ref="C737" r:id="rId11"/>
    <hyperlink ref="B753" r:id="rId12"/>
    <hyperlink ref="C753" r:id="rId13" display="http://www.iadb.org/en/projects/project,1303.html?id=HA-L1055"/>
    <hyperlink ref="B769" r:id="rId14"/>
    <hyperlink ref="C769" r:id="rId15"/>
    <hyperlink ref="B785" r:id="rId16"/>
    <hyperlink ref="C785" r:id="rId17"/>
    <hyperlink ref="C801" r:id="rId18"/>
    <hyperlink ref="B530" r:id="rId19"/>
    <hyperlink ref="C530" r:id="rId20"/>
    <hyperlink ref="C673" r:id="rId21"/>
    <hyperlink ref="B705" r:id="rId22"/>
    <hyperlink ref="C705" r:id="rId23"/>
    <hyperlink ref="C817" r:id="rId24"/>
    <hyperlink ref="B817" r:id="rId25"/>
    <hyperlink ref="C881" r:id="rId26"/>
    <hyperlink ref="B881" r:id="rId27"/>
    <hyperlink ref="C865" r:id="rId28"/>
    <hyperlink ref="B865" r:id="rId29"/>
    <hyperlink ref="C833" r:id="rId30"/>
    <hyperlink ref="B274" r:id="rId31"/>
    <hyperlink ref="B673" r:id="rId32"/>
    <hyperlink ref="C34" r:id="rId33"/>
    <hyperlink ref="B34" r:id="rId34"/>
    <hyperlink ref="B50" r:id="rId35"/>
    <hyperlink ref="C50" r:id="rId36"/>
    <hyperlink ref="B66" r:id="rId37"/>
    <hyperlink ref="C66" r:id="rId38"/>
    <hyperlink ref="B82" r:id="rId39"/>
    <hyperlink ref="C82" r:id="rId40"/>
    <hyperlink ref="B98" r:id="rId41"/>
    <hyperlink ref="C98" r:id="rId42"/>
    <hyperlink ref="B114" r:id="rId43"/>
    <hyperlink ref="C114" r:id="rId44"/>
    <hyperlink ref="C125" r:id="rId45"/>
    <hyperlink ref="B125" r:id="rId46"/>
    <hyperlink ref="C146" r:id="rId47"/>
    <hyperlink ref="B162" r:id="rId48"/>
    <hyperlink ref="C162" r:id="rId49"/>
    <hyperlink ref="B178" r:id="rId50"/>
    <hyperlink ref="C178" r:id="rId51"/>
    <hyperlink ref="C194" r:id="rId52"/>
    <hyperlink ref="B194" r:id="rId53"/>
    <hyperlink ref="B210" r:id="rId54"/>
    <hyperlink ref="C210" r:id="rId55"/>
    <hyperlink ref="B226" r:id="rId56"/>
    <hyperlink ref="C226" r:id="rId57"/>
    <hyperlink ref="B242" r:id="rId58"/>
    <hyperlink ref="C242" r:id="rId59"/>
    <hyperlink ref="B258" r:id="rId60"/>
    <hyperlink ref="C258" r:id="rId61"/>
    <hyperlink ref="C274" r:id="rId62"/>
    <hyperlink ref="B290" r:id="rId63"/>
    <hyperlink ref="C290" r:id="rId64"/>
    <hyperlink ref="B306" r:id="rId65"/>
    <hyperlink ref="C306" r:id="rId66"/>
    <hyperlink ref="B322" r:id="rId67"/>
    <hyperlink ref="C322" r:id="rId68"/>
    <hyperlink ref="B338" r:id="rId69"/>
    <hyperlink ref="C338" r:id="rId70"/>
    <hyperlink ref="B354" r:id="rId71"/>
    <hyperlink ref="C354" r:id="rId72"/>
    <hyperlink ref="B386" r:id="rId73"/>
    <hyperlink ref="C386" r:id="rId74"/>
    <hyperlink ref="C402" r:id="rId75"/>
    <hyperlink ref="B418" r:id="rId76"/>
    <hyperlink ref="C418" r:id="rId77"/>
    <hyperlink ref="B434" r:id="rId78"/>
    <hyperlink ref="C434" r:id="rId79"/>
    <hyperlink ref="B450" r:id="rId80"/>
    <hyperlink ref="C450" r:id="rId81"/>
    <hyperlink ref="B466" r:id="rId82"/>
    <hyperlink ref="C466" r:id="rId83"/>
    <hyperlink ref="B482" r:id="rId84"/>
    <hyperlink ref="C482" r:id="rId85"/>
    <hyperlink ref="B498" r:id="rId86"/>
    <hyperlink ref="C498" r:id="rId87"/>
    <hyperlink ref="C514" r:id="rId88"/>
    <hyperlink ref="B546" r:id="rId89"/>
    <hyperlink ref="C546" r:id="rId90"/>
    <hyperlink ref="B562" r:id="rId91"/>
    <hyperlink ref="C562" r:id="rId92"/>
    <hyperlink ref="B577" r:id="rId93"/>
    <hyperlink ref="C577" r:id="rId94"/>
    <hyperlink ref="B593" r:id="rId95"/>
    <hyperlink ref="C593" r:id="rId96"/>
    <hyperlink ref="B609" r:id="rId97"/>
    <hyperlink ref="C609" r:id="rId98"/>
    <hyperlink ref="B625" r:id="rId99"/>
    <hyperlink ref="C625" r:id="rId100"/>
    <hyperlink ref="C641" r:id="rId101"/>
    <hyperlink ref="B641" r:id="rId102"/>
    <hyperlink ref="C657" r:id="rId103"/>
    <hyperlink ref="C18" r:id="rId104"/>
    <hyperlink ref="B18" r:id="rId105"/>
    <hyperlink ref="B657" r:id="rId106"/>
    <hyperlink ref="C689" r:id="rId107"/>
    <hyperlink ref="B801" r:id="rId108"/>
    <hyperlink ref="B897" r:id="rId109"/>
    <hyperlink ref="C897" r:id="rId110"/>
    <hyperlink ref="B913" r:id="rId111"/>
    <hyperlink ref="C913" r:id="rId112"/>
    <hyperlink ref="B929" r:id="rId113"/>
    <hyperlink ref="C929" r:id="rId114"/>
    <hyperlink ref="B945" r:id="rId115"/>
    <hyperlink ref="B130" r:id="rId116"/>
    <hyperlink ref="C130" r:id="rId117"/>
    <hyperlink ref="B146" r:id="rId118"/>
    <hyperlink ref="C945" r:id="rId119"/>
    <hyperlink ref="B402" r:id="rId120"/>
    <hyperlink ref="B961" r:id="rId121"/>
    <hyperlink ref="C961" r:id="rId122"/>
    <hyperlink ref="B977" r:id="rId123"/>
    <hyperlink ref="C977" r:id="rId124"/>
    <hyperlink ref="C481" r:id="rId125"/>
    <hyperlink ref="B369" r:id="rId126"/>
    <hyperlink ref="B370" r:id="rId127"/>
    <hyperlink ref="B497" r:id="rId128"/>
    <hyperlink ref="B449" r:id="rId129"/>
    <hyperlink ref="C417" r:id="rId130"/>
    <hyperlink ref="B401" r:id="rId131"/>
    <hyperlink ref="B385" r:id="rId132"/>
    <hyperlink ref="C433" r:id="rId133"/>
    <hyperlink ref="C529" r:id="rId134"/>
    <hyperlink ref="B640" r:id="rId135"/>
    <hyperlink ref="B529" r:id="rId136"/>
    <hyperlink ref="C704" r:id="rId137"/>
    <hyperlink ref="C784" r:id="rId138"/>
    <hyperlink ref="B848" r:id="rId139"/>
    <hyperlink ref="C369" r:id="rId140"/>
    <hyperlink ref="B417" r:id="rId141"/>
    <hyperlink ref="C449" r:id="rId142"/>
    <hyperlink ref="B465" r:id="rId143"/>
    <hyperlink ref="C401" r:id="rId144"/>
    <hyperlink ref="B481" r:id="rId145"/>
    <hyperlink ref="B433" r:id="rId146"/>
    <hyperlink ref="C385" r:id="rId147"/>
    <hyperlink ref="B273" r:id="rId148"/>
    <hyperlink ref="C880" r:id="rId149"/>
    <hyperlink ref="C289" r:id="rId150"/>
    <hyperlink ref="B289" r:id="rId151"/>
    <hyperlink ref="B209" r:id="rId152"/>
    <hyperlink ref="B833" r:id="rId153"/>
    <hyperlink ref="C768" r:id="rId154"/>
    <hyperlink ref="C640" r:id="rId155"/>
    <hyperlink ref="B193" r:id="rId156"/>
    <hyperlink ref="B241" r:id="rId157"/>
    <hyperlink ref="C225" r:id="rId158"/>
    <hyperlink ref="B656" r:id="rId159"/>
    <hyperlink ref="C321" r:id="rId160"/>
    <hyperlink ref="B704" r:id="rId161"/>
    <hyperlink ref="C832" r:id="rId162"/>
    <hyperlink ref="C864" r:id="rId163"/>
    <hyperlink ref="C976" r:id="rId164"/>
    <hyperlink ref="B976" r:id="rId165"/>
    <hyperlink ref="C608" r:id="rId166"/>
    <hyperlink ref="B608" r:id="rId167"/>
    <hyperlink ref="B592" r:id="rId168"/>
    <hyperlink ref="C592" r:id="rId169"/>
    <hyperlink ref="B624" r:id="rId170"/>
    <hyperlink ref="C337" r:id="rId171"/>
    <hyperlink ref="C241" r:id="rId172"/>
    <hyperlink ref="C129" r:id="rId173"/>
    <hyperlink ref="B257" r:id="rId174"/>
    <hyperlink ref="C353" r:id="rId175"/>
    <hyperlink ref="C800" r:id="rId176"/>
    <hyperlink ref="B545" r:id="rId177"/>
    <hyperlink ref="B561" r:id="rId178"/>
    <hyperlink ref="C561" r:id="rId179"/>
    <hyperlink ref="B688" r:id="rId180"/>
    <hyperlink ref="B720" r:id="rId181"/>
    <hyperlink ref="C720" r:id="rId182"/>
    <hyperlink ref="B816" r:id="rId183"/>
    <hyperlink ref="B784" r:id="rId184"/>
    <hyperlink ref="B928" r:id="rId185"/>
    <hyperlink ref="C928" r:id="rId186"/>
    <hyperlink ref="C944" r:id="rId187"/>
    <hyperlink ref="B912" r:id="rId188"/>
    <hyperlink ref="C912" r:id="rId189"/>
    <hyperlink ref="B896" r:id="rId190"/>
    <hyperlink ref="C209" r:id="rId191"/>
    <hyperlink ref="B49" r:id="rId192"/>
    <hyperlink ref="B672" r:id="rId193"/>
    <hyperlink ref="B305" r:id="rId194"/>
    <hyperlink ref="C177" r:id="rId195"/>
    <hyperlink ref="B768" r:id="rId196"/>
    <hyperlink ref="C672" r:id="rId197"/>
    <hyperlink ref="C688" r:id="rId198"/>
    <hyperlink ref="B17" r:id="rId199"/>
    <hyperlink ref="C49" r:id="rId200"/>
    <hyperlink ref="C97" r:id="rId201"/>
    <hyperlink ref="B145" r:id="rId202"/>
    <hyperlink ref="C193" r:id="rId203"/>
    <hyperlink ref="B225" r:id="rId204"/>
    <hyperlink ref="C305" r:id="rId205"/>
    <hyperlink ref="B353" r:id="rId206"/>
    <hyperlink ref="C465" r:id="rId207"/>
    <hyperlink ref="C497" r:id="rId208"/>
    <hyperlink ref="C545" r:id="rId209"/>
    <hyperlink ref="C656" r:id="rId210"/>
    <hyperlink ref="C752" r:id="rId211"/>
    <hyperlink ref="B752" r:id="rId212"/>
    <hyperlink ref="C816" r:id="rId213"/>
    <hyperlink ref="B832" r:id="rId214"/>
    <hyperlink ref="C896" r:id="rId215"/>
    <hyperlink ref="B944" r:id="rId216"/>
    <hyperlink ref="B960" r:id="rId217"/>
    <hyperlink ref="C1038" r:id="rId218"/>
    <hyperlink ref="B1068" r:id="rId219" display="http://www.iadb.org/en/projects/project-description-title,1303.html?id=HA-L1078"/>
    <hyperlink ref="C1068" r:id="rId220"/>
    <hyperlink ref="B1084" r:id="rId221"/>
    <hyperlink ref="C1084" r:id="rId222"/>
    <hyperlink ref="B1100" r:id="rId223"/>
    <hyperlink ref="C1100" r:id="rId224"/>
    <hyperlink ref="B993" r:id="rId225"/>
    <hyperlink ref="C1116" r:id="rId226"/>
    <hyperlink ref="B1116" r:id="rId227"/>
    <hyperlink ref="B1132" r:id="rId228"/>
    <hyperlink ref="C1132" r:id="rId229"/>
    <hyperlink ref="B1148" r:id="rId230"/>
    <hyperlink ref="B1164" r:id="rId231"/>
    <hyperlink ref="C1164" r:id="rId232"/>
    <hyperlink ref="B1180" r:id="rId233"/>
    <hyperlink ref="C1180" r:id="rId234"/>
    <hyperlink ref="C1196" r:id="rId235"/>
    <hyperlink ref="B1212" r:id="rId236"/>
    <hyperlink ref="C1212" r:id="rId237"/>
    <hyperlink ref="B1228" r:id="rId238"/>
  </hyperlinks>
  <pageMargins left="0.5" right="0.5" top="0" bottom="1" header="0" footer="0.5"/>
  <pageSetup scale="98" orientation="landscape" r:id="rId239"/>
  <headerFooter alignWithMargins="0">
    <oddHeader>&amp;C&amp;"Arial,Bold"&amp;12&amp;A&amp;R&amp;12Page &amp;P</oddHeader>
    <oddFooter xml:space="preserve">&amp;LObama has pledged USD 2.8 billion in aid to Haiti.
Haiti will be asking for USD 11.5 billion in aid at the Donor Conference&amp;R&amp;9(HESAR)=Haiti Emergency Spending Allocation Request </oddFooter>
  </headerFooter>
  <rowBreaks count="2" manualBreakCount="2">
    <brk id="749" max="2" man="1"/>
    <brk id="772" max="2" man="1"/>
  </rowBreaks>
  <drawing r:id="rId240"/>
</worksheet>
</file>

<file path=xl/worksheets/sheet4.xml><?xml version="1.0" encoding="utf-8"?>
<worksheet xmlns="http://schemas.openxmlformats.org/spreadsheetml/2006/main" xmlns:r="http://schemas.openxmlformats.org/officeDocument/2006/relationships">
  <dimension ref="A1:I163"/>
  <sheetViews>
    <sheetView zoomScaleNormal="100" workbookViewId="0">
      <selection activeCell="E8" sqref="E8"/>
    </sheetView>
  </sheetViews>
  <sheetFormatPr defaultRowHeight="12.75"/>
  <cols>
    <col min="1" max="1" width="37.42578125" style="535" customWidth="1"/>
    <col min="2" max="2" width="18.42578125" style="534" bestFit="1" customWidth="1"/>
    <col min="3" max="3" width="15.7109375" style="534" bestFit="1" customWidth="1"/>
    <col min="4" max="4" width="22.42578125" style="533" bestFit="1" customWidth="1"/>
    <col min="5" max="5" width="21.85546875" style="533" bestFit="1" customWidth="1"/>
    <col min="6" max="7" width="16.7109375" style="532" customWidth="1"/>
    <col min="8" max="8" width="30.140625" style="532" customWidth="1"/>
    <col min="9" max="9" width="29" style="532" customWidth="1"/>
    <col min="10" max="16384" width="9.140625" style="531"/>
  </cols>
  <sheetData>
    <row r="1" spans="1:9" s="563" customFormat="1">
      <c r="A1" s="568"/>
      <c r="B1" s="590" t="s">
        <v>432</v>
      </c>
      <c r="C1" s="590"/>
      <c r="D1" s="589" t="s">
        <v>429</v>
      </c>
      <c r="E1" s="589"/>
      <c r="F1" s="564" t="s">
        <v>423</v>
      </c>
      <c r="G1" s="564" t="s">
        <v>279</v>
      </c>
      <c r="H1" s="564" t="s">
        <v>1109</v>
      </c>
      <c r="I1" s="564" t="s">
        <v>1108</v>
      </c>
    </row>
    <row r="2" spans="1:9" s="563" customFormat="1">
      <c r="A2" s="568"/>
      <c r="B2" s="590" t="s">
        <v>612</v>
      </c>
      <c r="C2" s="590" t="s">
        <v>614</v>
      </c>
      <c r="D2" s="589" t="s">
        <v>612</v>
      </c>
      <c r="E2" s="589" t="s">
        <v>614</v>
      </c>
      <c r="F2" s="588"/>
      <c r="G2" s="588"/>
      <c r="H2" s="564"/>
      <c r="I2" s="564"/>
    </row>
    <row r="3" spans="1:9" s="563" customFormat="1">
      <c r="A3" s="568" t="s">
        <v>1107</v>
      </c>
      <c r="B3" s="587">
        <f>SUM(B13:B219)</f>
        <v>8100000</v>
      </c>
      <c r="C3" s="587">
        <f>SUM(C13:C219)</f>
        <v>3000000</v>
      </c>
      <c r="D3" s="586">
        <f>SUM(D13:D219)</f>
        <v>1078640151</v>
      </c>
      <c r="E3" s="586">
        <f>SUM(E13:E219)</f>
        <v>489262994</v>
      </c>
      <c r="F3" s="585">
        <f>SUM(B3,D3)</f>
        <v>1086740151</v>
      </c>
      <c r="G3" s="585">
        <f>SUM(C3,E3)</f>
        <v>492262994</v>
      </c>
      <c r="H3" s="584">
        <f>B3/F3</f>
        <v>7.4534836985147889E-3</v>
      </c>
      <c r="I3" s="584">
        <f>D3/F3</f>
        <v>0.99254651630148516</v>
      </c>
    </row>
    <row r="4" spans="1:9" s="573" customFormat="1">
      <c r="A4" s="568" t="s">
        <v>428</v>
      </c>
      <c r="B4" s="583">
        <f>SUM(B13:B92)</f>
        <v>1100000</v>
      </c>
      <c r="C4" s="583">
        <f>SUM(C13:C92)</f>
        <v>0</v>
      </c>
      <c r="D4" s="580">
        <f>SUM(D13:D92)</f>
        <v>463374930</v>
      </c>
      <c r="E4" s="580">
        <f>SUM(E13:E92)</f>
        <v>295822169</v>
      </c>
      <c r="F4" s="582"/>
      <c r="G4" s="582"/>
      <c r="H4" s="575"/>
      <c r="I4" s="574"/>
    </row>
    <row r="5" spans="1:9" s="573" customFormat="1">
      <c r="A5" s="568" t="s">
        <v>1104</v>
      </c>
      <c r="B5" s="578">
        <f>B4/B3</f>
        <v>0.13580246913580246</v>
      </c>
      <c r="C5" s="578">
        <f>C4/C3</f>
        <v>0</v>
      </c>
      <c r="D5" s="577">
        <f>D4/D3</f>
        <v>0.42959176845995234</v>
      </c>
      <c r="E5" s="577">
        <f>E4/E3</f>
        <v>0.6046281297129944</v>
      </c>
      <c r="F5" s="576"/>
      <c r="G5" s="576"/>
      <c r="H5" s="575"/>
      <c r="I5" s="574"/>
    </row>
    <row r="6" spans="1:9" s="573" customFormat="1">
      <c r="A6" s="568" t="s">
        <v>1106</v>
      </c>
      <c r="B6" s="581">
        <f>SUM(B93:B122)</f>
        <v>0</v>
      </c>
      <c r="C6" s="581">
        <f>SUM(C93:C122)</f>
        <v>0</v>
      </c>
      <c r="D6" s="580">
        <f>SUM(D93:D122)</f>
        <v>313738716</v>
      </c>
      <c r="E6" s="580">
        <f>SUM(E93:E122)</f>
        <v>143369181</v>
      </c>
      <c r="F6" s="579"/>
      <c r="G6" s="579"/>
      <c r="H6" s="575"/>
      <c r="I6" s="574"/>
    </row>
    <row r="7" spans="1:9" s="573" customFormat="1">
      <c r="A7" s="568" t="s">
        <v>1104</v>
      </c>
      <c r="B7" s="578">
        <f>B6/B3</f>
        <v>0</v>
      </c>
      <c r="C7" s="578">
        <f>C6/C3</f>
        <v>0</v>
      </c>
      <c r="D7" s="577">
        <f>D6/D3</f>
        <v>0.29086504494491044</v>
      </c>
      <c r="E7" s="577">
        <f>E6/E3</f>
        <v>0.29303091130575065</v>
      </c>
      <c r="F7" s="576"/>
      <c r="G7" s="576"/>
      <c r="H7" s="574"/>
      <c r="I7" s="574"/>
    </row>
    <row r="8" spans="1:9" s="573" customFormat="1">
      <c r="A8" s="568" t="s">
        <v>1105</v>
      </c>
      <c r="B8" s="581">
        <f>SUM(B123:B149)</f>
        <v>7000000</v>
      </c>
      <c r="C8" s="581">
        <f>SUM(C123:C149)</f>
        <v>3000000</v>
      </c>
      <c r="D8" s="580">
        <f>SUM(D123:D149)</f>
        <v>211199505</v>
      </c>
      <c r="E8" s="580">
        <f>SUM(E123:E149)</f>
        <v>49946394</v>
      </c>
      <c r="F8" s="579"/>
      <c r="G8" s="579"/>
      <c r="H8" s="575"/>
      <c r="I8" s="574"/>
    </row>
    <row r="9" spans="1:9" s="573" customFormat="1">
      <c r="A9" s="568" t="s">
        <v>1104</v>
      </c>
      <c r="B9" s="578">
        <f>B8/B3</f>
        <v>0.86419753086419748</v>
      </c>
      <c r="C9" s="578">
        <f>C8/C3</f>
        <v>1</v>
      </c>
      <c r="D9" s="577">
        <f>D8/D3</f>
        <v>0.19580163486793845</v>
      </c>
      <c r="E9" s="577">
        <f>E8/E3</f>
        <v>0.10208496169240218</v>
      </c>
      <c r="F9" s="576"/>
      <c r="G9" s="576"/>
      <c r="H9" s="575"/>
      <c r="I9" s="574"/>
    </row>
    <row r="10" spans="1:9">
      <c r="A10" s="535" t="s">
        <v>1103</v>
      </c>
      <c r="B10" s="572">
        <f>SUM(B150:B180)</f>
        <v>0</v>
      </c>
      <c r="C10" s="572">
        <f>SUM(C150:C180)</f>
        <v>0</v>
      </c>
      <c r="D10" s="571">
        <f>SUM(D150:D180)</f>
        <v>90327000</v>
      </c>
      <c r="E10" s="571">
        <f>SUM(E150:E180)</f>
        <v>125250</v>
      </c>
    </row>
    <row r="11" spans="1:9">
      <c r="B11" s="570">
        <f>B10/B3</f>
        <v>0</v>
      </c>
      <c r="C11" s="570">
        <f>C10/C3</f>
        <v>0</v>
      </c>
      <c r="D11" s="569">
        <f>D10/D3</f>
        <v>8.3741551727198771E-2</v>
      </c>
      <c r="E11" s="569">
        <f>E10/E3</f>
        <v>2.5599728885279232E-4</v>
      </c>
    </row>
    <row r="12" spans="1:9" s="563" customFormat="1">
      <c r="A12" s="568" t="s">
        <v>1102</v>
      </c>
      <c r="B12" s="567">
        <f>B3/B3</f>
        <v>1</v>
      </c>
      <c r="C12" s="567">
        <f>C3/B3</f>
        <v>0.37037037037037035</v>
      </c>
      <c r="D12" s="566">
        <f>D3/D3</f>
        <v>1</v>
      </c>
      <c r="E12" s="566">
        <f>E3/D3</f>
        <v>0.45359241777381232</v>
      </c>
      <c r="F12" s="565"/>
      <c r="G12" s="565"/>
      <c r="H12" s="564"/>
      <c r="I12" s="564"/>
    </row>
    <row r="13" spans="1:9" ht="33" customHeight="1">
      <c r="A13" s="543" t="s">
        <v>2</v>
      </c>
      <c r="D13" s="536">
        <v>200000</v>
      </c>
      <c r="E13" s="536">
        <v>200000</v>
      </c>
      <c r="F13" s="553"/>
      <c r="G13" s="553"/>
      <c r="H13" s="537"/>
    </row>
    <row r="14" spans="1:9" ht="38.25">
      <c r="A14" s="543" t="s">
        <v>3</v>
      </c>
      <c r="B14" s="554"/>
      <c r="C14" s="554"/>
      <c r="D14" s="536">
        <v>360000</v>
      </c>
      <c r="E14" s="536">
        <v>127262</v>
      </c>
      <c r="F14" s="559"/>
      <c r="G14" s="559"/>
      <c r="H14" s="537"/>
    </row>
    <row r="15" spans="1:9" ht="25.5">
      <c r="A15" s="543" t="s">
        <v>1101</v>
      </c>
      <c r="B15" s="554"/>
      <c r="C15" s="554"/>
      <c r="D15" s="536">
        <v>139800</v>
      </c>
      <c r="E15" s="536">
        <v>139800</v>
      </c>
      <c r="F15" s="559"/>
      <c r="G15" s="559"/>
    </row>
    <row r="16" spans="1:9" ht="25.5">
      <c r="A16" s="543" t="s">
        <v>5</v>
      </c>
      <c r="B16" s="554"/>
      <c r="C16" s="554"/>
      <c r="D16" s="536">
        <v>82200</v>
      </c>
      <c r="E16" s="536">
        <v>81738</v>
      </c>
      <c r="F16" s="559"/>
      <c r="G16" s="559"/>
    </row>
    <row r="17" spans="1:8" s="531" customFormat="1" ht="25.5">
      <c r="A17" s="543" t="s">
        <v>6</v>
      </c>
      <c r="B17" s="554"/>
      <c r="C17" s="554"/>
      <c r="D17" s="536">
        <v>1000000</v>
      </c>
      <c r="E17" s="536">
        <v>742540</v>
      </c>
      <c r="F17" s="559"/>
      <c r="G17" s="559"/>
      <c r="H17" s="532"/>
    </row>
    <row r="18" spans="1:8" s="531" customFormat="1" ht="25.5">
      <c r="A18" s="543" t="s">
        <v>1100</v>
      </c>
      <c r="B18" s="554"/>
      <c r="C18" s="554"/>
      <c r="D18" s="536">
        <v>180036</v>
      </c>
      <c r="E18" s="536">
        <v>180036</v>
      </c>
      <c r="F18" s="559"/>
      <c r="G18" s="559"/>
      <c r="H18" s="532"/>
    </row>
    <row r="19" spans="1:8" s="531" customFormat="1" ht="25.5">
      <c r="A19" s="543" t="s">
        <v>8</v>
      </c>
      <c r="B19" s="554"/>
      <c r="C19" s="554"/>
      <c r="D19" s="536">
        <v>109951</v>
      </c>
      <c r="E19" s="536">
        <v>109951</v>
      </c>
      <c r="F19" s="559"/>
      <c r="G19" s="559"/>
      <c r="H19" s="532"/>
    </row>
    <row r="20" spans="1:8" s="531" customFormat="1" ht="25.5">
      <c r="A20" s="543" t="s">
        <v>9</v>
      </c>
      <c r="B20" s="554"/>
      <c r="C20" s="554"/>
      <c r="D20" s="536">
        <v>133000</v>
      </c>
      <c r="E20" s="536">
        <v>122994</v>
      </c>
      <c r="F20" s="559"/>
      <c r="G20" s="559"/>
      <c r="H20" s="532"/>
    </row>
    <row r="21" spans="1:8" s="531" customFormat="1" ht="25.5">
      <c r="A21" s="543" t="s">
        <v>10</v>
      </c>
      <c r="B21" s="554"/>
      <c r="C21" s="554"/>
      <c r="D21" s="536">
        <v>135000</v>
      </c>
      <c r="E21" s="536">
        <v>135000</v>
      </c>
      <c r="F21" s="559"/>
      <c r="G21" s="559"/>
      <c r="H21" s="532"/>
    </row>
    <row r="22" spans="1:8" s="531" customFormat="1" ht="25.5">
      <c r="A22" s="543" t="s">
        <v>11</v>
      </c>
      <c r="B22" s="554"/>
      <c r="C22" s="554"/>
      <c r="D22" s="536">
        <v>84290</v>
      </c>
      <c r="E22" s="536">
        <v>84290</v>
      </c>
      <c r="F22" s="559"/>
      <c r="G22" s="559"/>
      <c r="H22" s="532"/>
    </row>
    <row r="23" spans="1:8" s="531" customFormat="1">
      <c r="A23" s="543" t="s">
        <v>12</v>
      </c>
      <c r="B23" s="534"/>
      <c r="C23" s="534"/>
      <c r="D23" s="536">
        <v>150000</v>
      </c>
      <c r="E23" s="536">
        <v>147723</v>
      </c>
      <c r="F23" s="553"/>
      <c r="G23" s="553"/>
      <c r="H23" s="532"/>
    </row>
    <row r="24" spans="1:8" s="531" customFormat="1" ht="25.5">
      <c r="A24" s="543" t="s">
        <v>13</v>
      </c>
      <c r="B24" s="554"/>
      <c r="C24" s="554"/>
      <c r="D24" s="536">
        <v>500000</v>
      </c>
      <c r="E24" s="536">
        <v>500000</v>
      </c>
      <c r="F24" s="559"/>
      <c r="G24" s="559"/>
      <c r="H24" s="532"/>
    </row>
    <row r="25" spans="1:8" s="531" customFormat="1" ht="25.5">
      <c r="A25" s="543" t="s">
        <v>14</v>
      </c>
      <c r="B25" s="534"/>
      <c r="C25" s="534"/>
      <c r="D25" s="536">
        <v>150000</v>
      </c>
      <c r="E25" s="536">
        <v>147106</v>
      </c>
      <c r="F25" s="553"/>
      <c r="G25" s="553"/>
      <c r="H25" s="532"/>
    </row>
    <row r="26" spans="1:8" s="531" customFormat="1" ht="38.25">
      <c r="A26" s="543" t="s">
        <v>15</v>
      </c>
      <c r="B26" s="554"/>
      <c r="C26" s="554"/>
      <c r="D26" s="536">
        <v>147900</v>
      </c>
      <c r="E26" s="536">
        <v>147900</v>
      </c>
      <c r="F26" s="559"/>
      <c r="G26" s="559"/>
      <c r="H26" s="532"/>
    </row>
    <row r="27" spans="1:8" s="531" customFormat="1" ht="25.5">
      <c r="A27" s="543" t="s">
        <v>16</v>
      </c>
      <c r="B27" s="554"/>
      <c r="C27" s="554"/>
      <c r="D27" s="536">
        <v>53620</v>
      </c>
      <c r="E27" s="536">
        <v>53620</v>
      </c>
      <c r="F27" s="559"/>
      <c r="G27" s="559"/>
      <c r="H27" s="562"/>
    </row>
    <row r="28" spans="1:8" s="531" customFormat="1" ht="25.5">
      <c r="A28" s="543" t="s">
        <v>17</v>
      </c>
      <c r="B28" s="554"/>
      <c r="C28" s="554"/>
      <c r="D28" s="536">
        <v>250000</v>
      </c>
      <c r="E28" s="536">
        <v>212703</v>
      </c>
      <c r="F28" s="559"/>
      <c r="G28" s="559"/>
      <c r="H28" s="562"/>
    </row>
    <row r="29" spans="1:8" s="531" customFormat="1" ht="25.5">
      <c r="A29" s="543" t="s">
        <v>18</v>
      </c>
      <c r="B29" s="554"/>
      <c r="C29" s="554"/>
      <c r="D29" s="536">
        <v>152000</v>
      </c>
      <c r="E29" s="536">
        <v>152000</v>
      </c>
      <c r="F29" s="559"/>
      <c r="G29" s="559"/>
      <c r="H29" s="562"/>
    </row>
    <row r="30" spans="1:8" s="531" customFormat="1" ht="25.5">
      <c r="A30" s="543" t="s">
        <v>19</v>
      </c>
      <c r="B30" s="554"/>
      <c r="C30" s="554"/>
      <c r="D30" s="536">
        <v>112000</v>
      </c>
      <c r="E30" s="536">
        <v>112000</v>
      </c>
      <c r="F30" s="559"/>
      <c r="G30" s="559"/>
      <c r="H30" s="562"/>
    </row>
    <row r="31" spans="1:8" s="531" customFormat="1" ht="25.5">
      <c r="A31" s="543" t="s">
        <v>20</v>
      </c>
      <c r="B31" s="554"/>
      <c r="C31" s="554"/>
      <c r="D31" s="536">
        <v>38557</v>
      </c>
      <c r="E31" s="536">
        <v>38557</v>
      </c>
      <c r="F31" s="559"/>
      <c r="G31" s="559"/>
      <c r="H31" s="562"/>
    </row>
    <row r="32" spans="1:8" s="531" customFormat="1" ht="25.5">
      <c r="A32" s="543" t="s">
        <v>21</v>
      </c>
      <c r="B32" s="554"/>
      <c r="C32" s="554"/>
      <c r="D32" s="536">
        <v>93100</v>
      </c>
      <c r="E32" s="536">
        <v>89788</v>
      </c>
      <c r="F32" s="559"/>
      <c r="G32" s="559"/>
      <c r="H32" s="562"/>
    </row>
    <row r="33" spans="1:8" s="531" customFormat="1" ht="25.5">
      <c r="A33" s="543" t="s">
        <v>22</v>
      </c>
      <c r="B33" s="554"/>
      <c r="C33" s="554"/>
      <c r="D33" s="536">
        <v>139086</v>
      </c>
      <c r="E33" s="536">
        <v>139086</v>
      </c>
      <c r="F33" s="559"/>
      <c r="G33" s="559"/>
      <c r="H33" s="562"/>
    </row>
    <row r="34" spans="1:8" s="531" customFormat="1" ht="25.5">
      <c r="A34" s="543" t="s">
        <v>23</v>
      </c>
      <c r="B34" s="554"/>
      <c r="C34" s="554"/>
      <c r="D34" s="536">
        <v>8216227</v>
      </c>
      <c r="E34" s="536">
        <v>8216227</v>
      </c>
      <c r="F34" s="559"/>
      <c r="G34" s="559"/>
      <c r="H34" s="562"/>
    </row>
    <row r="35" spans="1:8" s="531" customFormat="1" ht="25.5">
      <c r="A35" s="543" t="s">
        <v>24</v>
      </c>
      <c r="B35" s="534"/>
      <c r="C35" s="534"/>
      <c r="D35" s="536">
        <v>3011228</v>
      </c>
      <c r="E35" s="536">
        <v>2562169</v>
      </c>
      <c r="F35" s="553"/>
      <c r="G35" s="553"/>
      <c r="H35" s="562"/>
    </row>
    <row r="36" spans="1:8" s="531" customFormat="1" ht="25.5">
      <c r="A36" s="543" t="s">
        <v>25</v>
      </c>
      <c r="B36" s="534"/>
      <c r="C36" s="534"/>
      <c r="D36" s="536">
        <v>2512000</v>
      </c>
      <c r="E36" s="536">
        <v>925225</v>
      </c>
      <c r="F36" s="553"/>
      <c r="G36" s="553"/>
      <c r="H36" s="562"/>
    </row>
    <row r="37" spans="1:8" s="531" customFormat="1" ht="25.5">
      <c r="A37" s="543" t="s">
        <v>26</v>
      </c>
      <c r="B37" s="534"/>
      <c r="C37" s="534"/>
      <c r="D37" s="536">
        <v>30000000</v>
      </c>
      <c r="E37" s="536">
        <v>18944598</v>
      </c>
      <c r="F37" s="553"/>
      <c r="G37" s="553"/>
      <c r="H37" s="562"/>
    </row>
    <row r="38" spans="1:8" s="531" customFormat="1" ht="25.5">
      <c r="A38" s="543" t="s">
        <v>27</v>
      </c>
      <c r="B38" s="554"/>
      <c r="C38" s="554"/>
      <c r="D38" s="536">
        <v>10000000</v>
      </c>
      <c r="E38" s="536">
        <v>2464590</v>
      </c>
      <c r="F38" s="559"/>
      <c r="G38" s="559"/>
      <c r="H38" s="562"/>
    </row>
    <row r="39" spans="1:8" s="531" customFormat="1">
      <c r="A39" s="543" t="s">
        <v>28</v>
      </c>
      <c r="B39" s="534"/>
      <c r="C39" s="534"/>
      <c r="D39" s="536">
        <v>50000000</v>
      </c>
      <c r="E39" s="536">
        <v>50000000</v>
      </c>
      <c r="F39" s="553"/>
      <c r="G39" s="553"/>
      <c r="H39" s="532"/>
    </row>
    <row r="40" spans="1:8" s="531" customFormat="1" ht="25.5">
      <c r="A40" s="543" t="s">
        <v>29</v>
      </c>
      <c r="B40" s="534"/>
      <c r="C40" s="534"/>
      <c r="D40" s="536">
        <v>3055218</v>
      </c>
      <c r="E40" s="536">
        <v>1026124</v>
      </c>
      <c r="F40" s="553"/>
      <c r="G40" s="553"/>
      <c r="H40" s="532"/>
    </row>
    <row r="41" spans="1:8" s="531" customFormat="1" ht="25.5">
      <c r="A41" s="543" t="s">
        <v>30</v>
      </c>
      <c r="B41" s="554"/>
      <c r="C41" s="554"/>
      <c r="D41" s="536">
        <v>2000000</v>
      </c>
      <c r="E41" s="536">
        <v>997120</v>
      </c>
      <c r="F41" s="559"/>
      <c r="G41" s="559"/>
      <c r="H41" s="532"/>
    </row>
    <row r="42" spans="1:8" s="531" customFormat="1" ht="25.5">
      <c r="A42" s="543" t="s">
        <v>31</v>
      </c>
      <c r="B42" s="534"/>
      <c r="C42" s="534"/>
      <c r="D42" s="536">
        <v>1500000</v>
      </c>
      <c r="E42" s="536">
        <v>569538</v>
      </c>
      <c r="F42" s="553"/>
      <c r="G42" s="553"/>
      <c r="H42" s="532"/>
    </row>
    <row r="43" spans="1:8" s="531" customFormat="1" ht="25.5">
      <c r="A43" s="543" t="s">
        <v>32</v>
      </c>
      <c r="B43" s="534"/>
      <c r="C43" s="534"/>
      <c r="D43" s="536">
        <v>599171</v>
      </c>
      <c r="E43" s="536">
        <v>583708</v>
      </c>
      <c r="F43" s="553"/>
      <c r="G43" s="553"/>
      <c r="H43" s="532"/>
    </row>
    <row r="44" spans="1:8" s="531" customFormat="1" ht="25.5">
      <c r="A44" s="543" t="s">
        <v>33</v>
      </c>
      <c r="B44" s="554"/>
      <c r="C44" s="554"/>
      <c r="D44" s="536">
        <v>144000</v>
      </c>
      <c r="E44" s="536">
        <v>144000</v>
      </c>
      <c r="F44" s="559"/>
      <c r="G44" s="559"/>
      <c r="H44" s="532"/>
    </row>
    <row r="45" spans="1:8" s="531" customFormat="1" ht="38.25">
      <c r="A45" s="543" t="s">
        <v>34</v>
      </c>
      <c r="B45" s="554"/>
      <c r="C45" s="554"/>
      <c r="D45" s="536">
        <v>14000000</v>
      </c>
      <c r="E45" s="536">
        <v>405759</v>
      </c>
      <c r="F45" s="553"/>
      <c r="G45" s="553"/>
      <c r="H45" s="532"/>
    </row>
    <row r="46" spans="1:8" s="531" customFormat="1" ht="25.5">
      <c r="A46" s="543" t="s">
        <v>35</v>
      </c>
      <c r="B46" s="554"/>
      <c r="C46" s="554"/>
      <c r="D46" s="536">
        <v>76450</v>
      </c>
      <c r="E46" s="536">
        <v>71650</v>
      </c>
      <c r="F46" s="559"/>
      <c r="G46" s="559"/>
      <c r="H46" s="532"/>
    </row>
    <row r="47" spans="1:8" s="531" customFormat="1" ht="25.5">
      <c r="A47" s="543" t="s">
        <v>36</v>
      </c>
      <c r="B47" s="534"/>
      <c r="C47" s="534"/>
      <c r="D47" s="536">
        <v>29000000</v>
      </c>
      <c r="E47" s="536">
        <v>28999999</v>
      </c>
      <c r="F47" s="553"/>
      <c r="G47" s="553"/>
      <c r="H47" s="532"/>
    </row>
    <row r="48" spans="1:8" s="531" customFormat="1" ht="25.5">
      <c r="A48" s="477" t="s">
        <v>984</v>
      </c>
      <c r="B48" s="534"/>
      <c r="C48" s="534"/>
      <c r="D48" s="536">
        <v>15000000</v>
      </c>
      <c r="E48" s="536">
        <v>9839310</v>
      </c>
      <c r="F48" s="553"/>
      <c r="G48" s="553"/>
      <c r="H48" s="532"/>
    </row>
    <row r="49" spans="1:7" s="531" customFormat="1" ht="25.5">
      <c r="A49" s="543" t="s">
        <v>37</v>
      </c>
      <c r="B49" s="554"/>
      <c r="C49" s="554"/>
      <c r="D49" s="536">
        <v>35000000</v>
      </c>
      <c r="E49" s="536">
        <v>7315953</v>
      </c>
      <c r="F49" s="559"/>
      <c r="G49" s="559"/>
    </row>
    <row r="50" spans="1:7" s="531" customFormat="1" ht="38.25">
      <c r="A50" s="543" t="s">
        <v>38</v>
      </c>
      <c r="B50" s="534"/>
      <c r="C50" s="534"/>
      <c r="D50" s="536">
        <v>3000000</v>
      </c>
      <c r="E50" s="536">
        <v>1419543</v>
      </c>
      <c r="F50" s="553"/>
      <c r="G50" s="553"/>
    </row>
    <row r="51" spans="1:7" s="531" customFormat="1" ht="25.5">
      <c r="A51" s="543" t="s">
        <v>39</v>
      </c>
      <c r="B51" s="534"/>
      <c r="C51" s="534"/>
      <c r="D51" s="536">
        <v>100000</v>
      </c>
      <c r="E51" s="536">
        <v>99392</v>
      </c>
      <c r="F51" s="553"/>
      <c r="G51" s="553"/>
    </row>
    <row r="52" spans="1:7" s="531" customFormat="1" ht="25.5">
      <c r="A52" s="543" t="s">
        <v>40</v>
      </c>
      <c r="B52" s="534"/>
      <c r="C52" s="534"/>
      <c r="D52" s="536">
        <v>1691852</v>
      </c>
      <c r="E52" s="536">
        <v>724129</v>
      </c>
      <c r="F52" s="553"/>
      <c r="G52" s="553"/>
    </row>
    <row r="53" spans="1:7" s="531" customFormat="1" ht="25.5">
      <c r="A53" s="543" t="s">
        <v>41</v>
      </c>
      <c r="B53" s="534"/>
      <c r="C53" s="534"/>
      <c r="D53" s="536">
        <v>150000</v>
      </c>
      <c r="E53" s="536">
        <v>600</v>
      </c>
      <c r="F53" s="553"/>
      <c r="G53" s="553"/>
    </row>
    <row r="54" spans="1:7" s="531" customFormat="1">
      <c r="A54" s="543" t="s">
        <v>42</v>
      </c>
      <c r="B54" s="534"/>
      <c r="C54" s="534"/>
      <c r="D54" s="536">
        <v>429000</v>
      </c>
      <c r="E54" s="536">
        <v>47005</v>
      </c>
      <c r="F54" s="553"/>
      <c r="G54" s="553"/>
    </row>
    <row r="55" spans="1:7" s="531" customFormat="1" ht="25.5">
      <c r="A55" s="543" t="s">
        <v>43</v>
      </c>
      <c r="B55" s="534"/>
      <c r="C55" s="534"/>
      <c r="D55" s="536">
        <v>20000000</v>
      </c>
      <c r="E55" s="536">
        <v>5203567</v>
      </c>
      <c r="F55" s="553"/>
      <c r="G55" s="553"/>
    </row>
    <row r="56" spans="1:7" s="531" customFormat="1" ht="25.5">
      <c r="A56" s="543" t="s">
        <v>44</v>
      </c>
      <c r="B56" s="534"/>
      <c r="C56" s="534"/>
      <c r="D56" s="536">
        <v>300000</v>
      </c>
      <c r="E56" s="536">
        <v>7136</v>
      </c>
      <c r="F56" s="553"/>
      <c r="G56" s="553"/>
    </row>
    <row r="57" spans="1:7" s="531" customFormat="1">
      <c r="A57" s="561" t="s">
        <v>1099</v>
      </c>
      <c r="B57" s="534"/>
      <c r="C57" s="534"/>
      <c r="D57" s="536">
        <v>7572110</v>
      </c>
      <c r="E57" s="536">
        <v>7572110</v>
      </c>
      <c r="F57" s="553"/>
      <c r="G57" s="553"/>
    </row>
    <row r="58" spans="1:7" s="531" customFormat="1">
      <c r="A58" s="543" t="s">
        <v>45</v>
      </c>
      <c r="B58" s="534"/>
      <c r="C58" s="534"/>
      <c r="D58" s="536">
        <v>12573847</v>
      </c>
      <c r="E58" s="536">
        <v>7643491</v>
      </c>
      <c r="F58" s="553"/>
      <c r="G58" s="553"/>
    </row>
    <row r="59" spans="1:7" s="531" customFormat="1" ht="25.5">
      <c r="A59" s="543" t="s">
        <v>46</v>
      </c>
      <c r="B59" s="534"/>
      <c r="C59" s="534"/>
      <c r="D59" s="536">
        <v>3014349</v>
      </c>
      <c r="E59" s="536">
        <v>3012704</v>
      </c>
      <c r="F59" s="553"/>
      <c r="G59" s="553"/>
    </row>
    <row r="60" spans="1:7" s="531" customFormat="1" ht="25.5">
      <c r="A60" s="543" t="s">
        <v>47</v>
      </c>
      <c r="B60" s="534"/>
      <c r="C60" s="534"/>
      <c r="D60" s="536">
        <v>8453663</v>
      </c>
      <c r="E60" s="536">
        <v>2921884</v>
      </c>
      <c r="F60" s="553"/>
      <c r="G60" s="553"/>
    </row>
    <row r="61" spans="1:7" s="531" customFormat="1" ht="25.5">
      <c r="A61" s="543" t="s">
        <v>48</v>
      </c>
      <c r="B61" s="534"/>
      <c r="C61" s="534"/>
      <c r="D61" s="536">
        <v>1354832</v>
      </c>
      <c r="E61" s="536">
        <v>1351753</v>
      </c>
      <c r="F61" s="553"/>
      <c r="G61" s="553"/>
    </row>
    <row r="62" spans="1:7" s="531" customFormat="1" ht="25.5">
      <c r="A62" s="543" t="s">
        <v>49</v>
      </c>
      <c r="B62" s="534"/>
      <c r="C62" s="534"/>
      <c r="D62" s="536">
        <v>12123036</v>
      </c>
      <c r="E62" s="536">
        <v>8310663</v>
      </c>
      <c r="F62" s="553"/>
      <c r="G62" s="553"/>
    </row>
    <row r="63" spans="1:7" s="531" customFormat="1" ht="25.5">
      <c r="A63" s="543" t="s">
        <v>50</v>
      </c>
      <c r="B63" s="534"/>
      <c r="C63" s="534"/>
      <c r="D63" s="536">
        <v>13531094</v>
      </c>
      <c r="E63" s="536">
        <v>5377576</v>
      </c>
      <c r="F63" s="553"/>
      <c r="G63" s="553"/>
    </row>
    <row r="64" spans="1:7" s="531" customFormat="1">
      <c r="A64" s="543" t="s">
        <v>51</v>
      </c>
      <c r="B64" s="534"/>
      <c r="C64" s="534"/>
      <c r="D64" s="536">
        <v>217068</v>
      </c>
      <c r="E64" s="536">
        <v>205399</v>
      </c>
      <c r="F64" s="553"/>
      <c r="G64" s="553"/>
    </row>
    <row r="65" spans="1:7" s="531" customFormat="1" ht="25.5">
      <c r="A65" s="543" t="s">
        <v>52</v>
      </c>
      <c r="B65" s="534"/>
      <c r="C65" s="534"/>
      <c r="D65" s="536">
        <v>15772111</v>
      </c>
      <c r="E65" s="536">
        <v>10481706</v>
      </c>
      <c r="F65" s="553"/>
      <c r="G65" s="553"/>
    </row>
    <row r="66" spans="1:7" s="531" customFormat="1" ht="25.5">
      <c r="A66" s="543" t="s">
        <v>1098</v>
      </c>
      <c r="B66" s="534"/>
      <c r="C66" s="534"/>
      <c r="D66" s="536">
        <v>21526658</v>
      </c>
      <c r="E66" s="536">
        <v>21526658</v>
      </c>
      <c r="F66" s="553"/>
      <c r="G66" s="553"/>
    </row>
    <row r="67" spans="1:7" s="531" customFormat="1" ht="25.5">
      <c r="A67" s="543" t="s">
        <v>53</v>
      </c>
      <c r="B67" s="534"/>
      <c r="C67" s="534"/>
      <c r="D67" s="536">
        <v>830504</v>
      </c>
      <c r="E67" s="536">
        <v>830504</v>
      </c>
      <c r="F67" s="553"/>
      <c r="G67" s="553"/>
    </row>
    <row r="68" spans="1:7" s="531" customFormat="1" ht="25.5">
      <c r="A68" s="543" t="s">
        <v>54</v>
      </c>
      <c r="B68" s="534"/>
      <c r="C68" s="534"/>
      <c r="D68" s="536">
        <v>3436260</v>
      </c>
      <c r="E68" s="536">
        <v>2970782</v>
      </c>
      <c r="F68" s="553"/>
      <c r="G68" s="553"/>
    </row>
    <row r="69" spans="1:7" s="531" customFormat="1" ht="25.5">
      <c r="A69" s="543" t="s">
        <v>55</v>
      </c>
      <c r="B69" s="534"/>
      <c r="C69" s="534"/>
      <c r="D69" s="536">
        <v>2513513</v>
      </c>
      <c r="E69" s="536">
        <v>2185896</v>
      </c>
      <c r="F69" s="553"/>
      <c r="G69" s="553"/>
    </row>
    <row r="70" spans="1:7" s="531" customFormat="1" ht="25.5">
      <c r="A70" s="543" t="s">
        <v>56</v>
      </c>
      <c r="B70" s="534"/>
      <c r="C70" s="534"/>
      <c r="D70" s="536">
        <v>500000</v>
      </c>
      <c r="E70" s="536">
        <v>0</v>
      </c>
      <c r="F70" s="553"/>
      <c r="G70" s="553"/>
    </row>
    <row r="71" spans="1:7" s="531" customFormat="1" ht="25.5">
      <c r="A71" s="543" t="s">
        <v>57</v>
      </c>
      <c r="B71" s="534"/>
      <c r="C71" s="534"/>
      <c r="D71" s="536">
        <v>15735033</v>
      </c>
      <c r="E71" s="536">
        <v>13855784</v>
      </c>
      <c r="F71" s="553"/>
      <c r="G71" s="553"/>
    </row>
    <row r="72" spans="1:7" s="531" customFormat="1" ht="25.5">
      <c r="A72" s="543" t="s">
        <v>1097</v>
      </c>
      <c r="B72" s="534"/>
      <c r="C72" s="534"/>
      <c r="D72" s="536">
        <v>18455214</v>
      </c>
      <c r="E72" s="536">
        <v>17174599</v>
      </c>
      <c r="F72" s="553"/>
      <c r="G72" s="553"/>
    </row>
    <row r="73" spans="1:7" s="531" customFormat="1">
      <c r="A73" s="543" t="s">
        <v>1096</v>
      </c>
      <c r="B73" s="534"/>
      <c r="C73" s="534"/>
      <c r="D73" s="536">
        <v>24088</v>
      </c>
      <c r="E73" s="536">
        <v>24088</v>
      </c>
      <c r="F73" s="553"/>
      <c r="G73" s="553"/>
    </row>
    <row r="74" spans="1:7" s="531" customFormat="1">
      <c r="A74" s="543" t="s">
        <v>1095</v>
      </c>
      <c r="B74" s="534"/>
      <c r="C74" s="534"/>
      <c r="D74" s="536">
        <v>5979349</v>
      </c>
      <c r="E74" s="536">
        <v>5630147</v>
      </c>
      <c r="F74" s="553"/>
      <c r="G74" s="553"/>
    </row>
    <row r="75" spans="1:7" s="531" customFormat="1" ht="25.5">
      <c r="A75" s="543" t="s">
        <v>58</v>
      </c>
      <c r="B75" s="534"/>
      <c r="C75" s="534"/>
      <c r="D75" s="536">
        <v>550000</v>
      </c>
      <c r="E75" s="536">
        <v>442758</v>
      </c>
      <c r="F75" s="553"/>
      <c r="G75" s="553"/>
    </row>
    <row r="76" spans="1:7" s="531" customFormat="1" ht="25.5">
      <c r="A76" s="543" t="s">
        <v>59</v>
      </c>
      <c r="B76" s="555"/>
      <c r="C76" s="555"/>
      <c r="D76" s="536">
        <v>59655</v>
      </c>
      <c r="E76" s="536">
        <v>59655</v>
      </c>
      <c r="F76" s="559"/>
      <c r="G76" s="559"/>
    </row>
    <row r="77" spans="1:7" s="531" customFormat="1" ht="25.5">
      <c r="A77" s="543" t="s">
        <v>60</v>
      </c>
      <c r="B77" s="555"/>
      <c r="C77" s="555"/>
      <c r="D77" s="536">
        <v>12500000</v>
      </c>
      <c r="E77" s="536">
        <v>0</v>
      </c>
      <c r="F77" s="559"/>
      <c r="G77" s="559"/>
    </row>
    <row r="78" spans="1:7" s="531" customFormat="1" ht="38.25">
      <c r="A78" s="543" t="s">
        <v>61</v>
      </c>
      <c r="B78" s="555"/>
      <c r="C78" s="555"/>
      <c r="D78" s="536">
        <v>286860</v>
      </c>
      <c r="E78" s="536">
        <v>190926</v>
      </c>
      <c r="F78" s="559"/>
      <c r="G78" s="559"/>
    </row>
    <row r="79" spans="1:7" s="531" customFormat="1" ht="25.5">
      <c r="A79" s="543" t="s">
        <v>62</v>
      </c>
      <c r="B79" s="534"/>
      <c r="C79" s="534"/>
      <c r="D79" s="536">
        <v>360000</v>
      </c>
      <c r="E79" s="536">
        <v>180618</v>
      </c>
      <c r="F79" s="553"/>
      <c r="G79" s="553"/>
    </row>
    <row r="80" spans="1:7" s="531" customFormat="1" ht="25.5">
      <c r="A80" s="543" t="s">
        <v>63</v>
      </c>
      <c r="B80" s="534"/>
      <c r="C80" s="534"/>
      <c r="D80" s="536">
        <v>50000000</v>
      </c>
      <c r="E80" s="536">
        <v>18197954</v>
      </c>
      <c r="F80" s="553"/>
      <c r="G80" s="553"/>
    </row>
    <row r="81" spans="1:9" ht="38.25">
      <c r="A81" s="543" t="s">
        <v>64</v>
      </c>
      <c r="D81" s="536">
        <v>665000</v>
      </c>
      <c r="E81" s="536">
        <v>635309</v>
      </c>
      <c r="F81" s="547"/>
      <c r="G81" s="547"/>
    </row>
    <row r="82" spans="1:9" ht="38.25">
      <c r="A82" s="543" t="s">
        <v>65</v>
      </c>
      <c r="D82" s="536">
        <v>245000</v>
      </c>
      <c r="E82" s="536">
        <v>154400</v>
      </c>
      <c r="F82" s="547"/>
      <c r="G82" s="547"/>
    </row>
    <row r="83" spans="1:9" ht="25.5">
      <c r="A83" s="543" t="s">
        <v>66</v>
      </c>
      <c r="D83" s="536">
        <v>100000</v>
      </c>
      <c r="E83" s="536">
        <v>0</v>
      </c>
      <c r="F83" s="547"/>
      <c r="G83" s="547"/>
    </row>
    <row r="84" spans="1:9">
      <c r="A84" s="543" t="s">
        <v>67</v>
      </c>
      <c r="D84" s="536">
        <v>100000</v>
      </c>
      <c r="E84" s="536">
        <v>95000</v>
      </c>
      <c r="F84" s="547"/>
      <c r="G84" s="547"/>
    </row>
    <row r="85" spans="1:9" ht="38.25">
      <c r="A85" s="543" t="s">
        <v>68</v>
      </c>
      <c r="D85" s="536">
        <v>250000</v>
      </c>
      <c r="E85" s="536">
        <v>204362</v>
      </c>
      <c r="F85" s="547"/>
      <c r="G85" s="547"/>
    </row>
    <row r="86" spans="1:9" ht="38.25">
      <c r="A86" s="543" t="s">
        <v>69</v>
      </c>
      <c r="D86" s="536">
        <v>550000</v>
      </c>
      <c r="E86" s="536">
        <v>295747</v>
      </c>
      <c r="F86" s="547"/>
      <c r="G86" s="547"/>
    </row>
    <row r="87" spans="1:9" ht="38.25">
      <c r="A87" s="542" t="s">
        <v>70</v>
      </c>
      <c r="B87" s="538">
        <v>600000</v>
      </c>
      <c r="C87" s="538">
        <v>0</v>
      </c>
      <c r="F87" s="547"/>
      <c r="G87" s="547"/>
    </row>
    <row r="88" spans="1:9" ht="38.25">
      <c r="A88" s="542" t="s">
        <v>71</v>
      </c>
      <c r="B88" s="538">
        <v>300000</v>
      </c>
      <c r="C88" s="538">
        <v>0</v>
      </c>
      <c r="F88" s="547"/>
      <c r="G88" s="547"/>
    </row>
    <row r="89" spans="1:9" ht="38.25">
      <c r="A89" s="542" t="s">
        <v>72</v>
      </c>
      <c r="B89" s="538">
        <v>200000</v>
      </c>
      <c r="C89" s="538">
        <v>0</v>
      </c>
      <c r="F89" s="547"/>
      <c r="G89" s="547"/>
    </row>
    <row r="90" spans="1:9" ht="25.5">
      <c r="A90" s="543" t="s">
        <v>73</v>
      </c>
      <c r="D90" s="536">
        <v>100000</v>
      </c>
      <c r="E90" s="536">
        <v>81775</v>
      </c>
      <c r="F90" s="547"/>
      <c r="G90" s="547"/>
    </row>
    <row r="91" spans="1:9" ht="25.5">
      <c r="A91" s="543" t="s">
        <v>74</v>
      </c>
      <c r="B91" s="554"/>
      <c r="C91" s="554"/>
      <c r="D91" s="536">
        <v>5000000</v>
      </c>
      <c r="E91" s="536">
        <v>5000000</v>
      </c>
      <c r="F91" s="559"/>
      <c r="G91" s="559"/>
    </row>
    <row r="92" spans="1:9" ht="25.5">
      <c r="A92" s="543" t="s">
        <v>75</v>
      </c>
      <c r="D92" s="536">
        <v>15000000</v>
      </c>
      <c r="E92" s="536">
        <v>14976485</v>
      </c>
      <c r="F92" s="553"/>
      <c r="G92" s="553"/>
    </row>
    <row r="93" spans="1:9" s="549" customFormat="1" ht="25.5">
      <c r="A93" s="560" t="s">
        <v>76</v>
      </c>
      <c r="B93" s="551"/>
      <c r="C93" s="551"/>
      <c r="D93" s="550">
        <v>3978614</v>
      </c>
      <c r="E93" s="550">
        <v>1752807</v>
      </c>
      <c r="F93" s="553"/>
      <c r="G93" s="553"/>
      <c r="H93" s="532"/>
      <c r="I93" s="532"/>
    </row>
    <row r="94" spans="1:9" ht="25.5">
      <c r="A94" s="543" t="s">
        <v>77</v>
      </c>
      <c r="D94" s="536">
        <v>828000</v>
      </c>
      <c r="E94" s="536">
        <v>577519</v>
      </c>
      <c r="F94" s="553"/>
      <c r="G94" s="553"/>
    </row>
    <row r="95" spans="1:9" ht="38.25">
      <c r="A95" s="543" t="s">
        <v>78</v>
      </c>
      <c r="D95" s="536">
        <v>520000</v>
      </c>
      <c r="E95" s="536">
        <v>427931</v>
      </c>
      <c r="F95" s="553"/>
      <c r="G95" s="553"/>
    </row>
    <row r="96" spans="1:9" ht="25.5">
      <c r="A96" s="543" t="s">
        <v>79</v>
      </c>
      <c r="D96" s="536">
        <v>1000000</v>
      </c>
      <c r="E96" s="536">
        <v>633583</v>
      </c>
      <c r="F96" s="553"/>
      <c r="G96" s="553"/>
    </row>
    <row r="97" spans="1:9" ht="25.5">
      <c r="A97" s="543" t="s">
        <v>80</v>
      </c>
      <c r="D97" s="536">
        <v>170000</v>
      </c>
      <c r="E97" s="536">
        <v>165051</v>
      </c>
      <c r="F97" s="553"/>
      <c r="G97" s="553"/>
    </row>
    <row r="98" spans="1:9" ht="25.5">
      <c r="A98" s="543" t="s">
        <v>81</v>
      </c>
      <c r="D98" s="536">
        <v>20000000</v>
      </c>
      <c r="E98" s="536">
        <v>14927887</v>
      </c>
      <c r="F98" s="553"/>
      <c r="G98" s="553"/>
    </row>
    <row r="99" spans="1:9" ht="38.25">
      <c r="A99" s="543" t="s">
        <v>82</v>
      </c>
      <c r="D99" s="536">
        <v>722467</v>
      </c>
      <c r="E99" s="536">
        <v>591279</v>
      </c>
      <c r="F99" s="553"/>
      <c r="G99" s="553"/>
    </row>
    <row r="100" spans="1:9" ht="25.5">
      <c r="A100" s="543" t="s">
        <v>83</v>
      </c>
      <c r="B100" s="554"/>
      <c r="C100" s="554"/>
      <c r="D100" s="536">
        <v>10000000</v>
      </c>
      <c r="E100" s="536">
        <v>6080749</v>
      </c>
      <c r="F100" s="559"/>
      <c r="G100" s="559"/>
    </row>
    <row r="101" spans="1:9" ht="25.5">
      <c r="A101" s="504" t="s">
        <v>84</v>
      </c>
      <c r="B101" s="558"/>
      <c r="C101" s="558"/>
      <c r="D101" s="557">
        <v>280761</v>
      </c>
      <c r="E101" s="557">
        <v>95644</v>
      </c>
      <c r="F101" s="553"/>
      <c r="G101" s="553"/>
    </row>
    <row r="102" spans="1:9" s="549" customFormat="1" ht="25.5">
      <c r="A102" s="543" t="s">
        <v>85</v>
      </c>
      <c r="B102" s="534"/>
      <c r="C102" s="534"/>
      <c r="D102" s="536">
        <v>543500</v>
      </c>
      <c r="E102" s="478">
        <v>516567</v>
      </c>
      <c r="F102" s="547"/>
      <c r="G102" s="547"/>
      <c r="H102" s="532"/>
      <c r="I102" s="532"/>
    </row>
    <row r="103" spans="1:9" ht="25.5">
      <c r="A103" s="543" t="s">
        <v>86</v>
      </c>
      <c r="D103" s="536">
        <v>100000</v>
      </c>
      <c r="E103" s="536">
        <v>0</v>
      </c>
      <c r="F103" s="547"/>
      <c r="G103" s="547"/>
    </row>
    <row r="104" spans="1:9" ht="25.5">
      <c r="A104" s="543" t="s">
        <v>802</v>
      </c>
      <c r="D104" s="536">
        <v>50000</v>
      </c>
      <c r="E104" s="536">
        <v>50000</v>
      </c>
      <c r="F104" s="547"/>
      <c r="G104" s="547"/>
    </row>
    <row r="105" spans="1:9" ht="38.25">
      <c r="A105" s="543" t="s">
        <v>87</v>
      </c>
      <c r="D105" s="536">
        <v>35000000</v>
      </c>
      <c r="E105" s="536">
        <v>35000000</v>
      </c>
      <c r="F105" s="547"/>
      <c r="G105" s="547"/>
    </row>
    <row r="106" spans="1:9">
      <c r="A106" s="543" t="s">
        <v>88</v>
      </c>
      <c r="D106" s="536">
        <v>55000000</v>
      </c>
      <c r="E106" s="536">
        <v>48919292</v>
      </c>
      <c r="F106" s="547"/>
      <c r="G106" s="547"/>
    </row>
    <row r="107" spans="1:9" ht="38.25">
      <c r="A107" s="543" t="s">
        <v>89</v>
      </c>
      <c r="D107" s="536">
        <v>500000</v>
      </c>
      <c r="E107" s="536">
        <v>225625</v>
      </c>
      <c r="F107" s="547"/>
      <c r="G107" s="547"/>
    </row>
    <row r="108" spans="1:9" ht="25.5">
      <c r="A108" s="543" t="s">
        <v>90</v>
      </c>
      <c r="D108" s="536">
        <v>11000000</v>
      </c>
      <c r="E108" s="536">
        <v>0</v>
      </c>
      <c r="F108" s="547"/>
      <c r="G108" s="547"/>
    </row>
    <row r="109" spans="1:9">
      <c r="A109" s="543" t="s">
        <v>91</v>
      </c>
      <c r="D109" s="536">
        <v>500000</v>
      </c>
      <c r="E109" s="536">
        <v>433110</v>
      </c>
      <c r="F109" s="553"/>
      <c r="G109" s="553"/>
    </row>
    <row r="110" spans="1:9" ht="25.5">
      <c r="A110" s="543" t="s">
        <v>92</v>
      </c>
      <c r="B110" s="556"/>
      <c r="C110" s="555"/>
      <c r="D110" s="536">
        <v>25000000</v>
      </c>
      <c r="E110" s="536">
        <v>0</v>
      </c>
      <c r="F110" s="553"/>
      <c r="G110" s="553"/>
    </row>
    <row r="111" spans="1:9" ht="25.5">
      <c r="A111" s="543" t="s">
        <v>93</v>
      </c>
      <c r="D111" s="536">
        <v>15000000</v>
      </c>
      <c r="E111" s="536">
        <v>1998233</v>
      </c>
      <c r="F111" s="553"/>
      <c r="G111" s="553"/>
    </row>
    <row r="112" spans="1:9" ht="25.5">
      <c r="A112" s="543" t="s">
        <v>94</v>
      </c>
      <c r="D112" s="536">
        <v>830000</v>
      </c>
      <c r="E112" s="536">
        <v>822000</v>
      </c>
      <c r="F112" s="553"/>
      <c r="G112" s="553"/>
    </row>
    <row r="113" spans="1:9" ht="25.5">
      <c r="A113" s="543" t="s">
        <v>95</v>
      </c>
      <c r="D113" s="536">
        <v>200000</v>
      </c>
      <c r="E113" s="536">
        <v>75942</v>
      </c>
      <c r="F113" s="553"/>
      <c r="G113" s="553"/>
    </row>
    <row r="114" spans="1:9" ht="25.5">
      <c r="A114" s="543" t="s">
        <v>96</v>
      </c>
      <c r="D114" s="536">
        <v>50000000</v>
      </c>
      <c r="E114" s="536">
        <v>10048817</v>
      </c>
      <c r="F114" s="553"/>
      <c r="G114" s="553"/>
    </row>
    <row r="115" spans="1:9" ht="25.5">
      <c r="A115" s="543" t="s">
        <v>97</v>
      </c>
      <c r="D115" s="536">
        <v>55000000</v>
      </c>
      <c r="E115" s="536">
        <v>18799194</v>
      </c>
      <c r="F115" s="553"/>
      <c r="G115" s="553"/>
    </row>
    <row r="116" spans="1:9" ht="25.5">
      <c r="A116" s="543" t="s">
        <v>98</v>
      </c>
      <c r="D116" s="536">
        <v>600000</v>
      </c>
      <c r="E116" s="536">
        <v>0</v>
      </c>
      <c r="F116" s="553"/>
      <c r="G116" s="553"/>
    </row>
    <row r="117" spans="1:9" ht="25.5">
      <c r="A117" s="543" t="s">
        <v>99</v>
      </c>
      <c r="B117" s="554"/>
      <c r="C117" s="554"/>
      <c r="D117" s="536">
        <v>5000000</v>
      </c>
      <c r="E117" s="536">
        <v>157143</v>
      </c>
      <c r="F117" s="553"/>
      <c r="G117" s="553"/>
    </row>
    <row r="118" spans="1:9" ht="25.5">
      <c r="A118" s="543" t="s">
        <v>100</v>
      </c>
      <c r="D118" s="536">
        <v>20000</v>
      </c>
      <c r="E118" s="536">
        <v>7460</v>
      </c>
      <c r="F118" s="553"/>
      <c r="G118" s="553"/>
    </row>
    <row r="119" spans="1:9" ht="25.5">
      <c r="A119" s="543" t="s">
        <v>101</v>
      </c>
      <c r="D119" s="536">
        <v>17000</v>
      </c>
      <c r="E119" s="536">
        <v>13255</v>
      </c>
      <c r="F119" s="553"/>
      <c r="G119" s="553"/>
    </row>
    <row r="120" spans="1:9" ht="25.5">
      <c r="A120" s="543" t="s">
        <v>102</v>
      </c>
      <c r="D120" s="536">
        <v>1863374</v>
      </c>
      <c r="E120" s="536">
        <v>415788</v>
      </c>
      <c r="F120" s="547"/>
      <c r="G120" s="547"/>
    </row>
    <row r="121" spans="1:9" ht="38.25">
      <c r="A121" s="543" t="s">
        <v>103</v>
      </c>
      <c r="D121" s="536">
        <v>15000</v>
      </c>
      <c r="E121" s="536">
        <v>14777</v>
      </c>
      <c r="F121" s="547"/>
      <c r="G121" s="547"/>
    </row>
    <row r="122" spans="1:9" ht="25.5">
      <c r="A122" s="543" t="s">
        <v>104</v>
      </c>
      <c r="D122" s="536">
        <v>20000000</v>
      </c>
      <c r="E122" s="536">
        <v>619528</v>
      </c>
      <c r="F122" s="547"/>
      <c r="G122" s="547"/>
    </row>
    <row r="123" spans="1:9" s="549" customFormat="1" ht="25.5">
      <c r="A123" s="552" t="s">
        <v>105</v>
      </c>
      <c r="B123" s="551"/>
      <c r="C123" s="551"/>
      <c r="D123" s="550">
        <v>593915</v>
      </c>
      <c r="E123" s="550">
        <v>485319</v>
      </c>
      <c r="F123" s="547"/>
      <c r="G123" s="547"/>
      <c r="H123" s="532"/>
      <c r="I123" s="532"/>
    </row>
    <row r="124" spans="1:9" ht="25.5">
      <c r="A124" s="548" t="s">
        <v>106</v>
      </c>
      <c r="B124" s="538">
        <v>2000000</v>
      </c>
      <c r="C124" s="538">
        <v>2000000</v>
      </c>
      <c r="F124" s="547"/>
      <c r="G124" s="547"/>
    </row>
    <row r="125" spans="1:9" ht="25.5">
      <c r="A125" s="543" t="s">
        <v>730</v>
      </c>
      <c r="D125" s="536">
        <v>750000</v>
      </c>
      <c r="E125" s="536">
        <v>307312</v>
      </c>
      <c r="F125" s="547"/>
      <c r="G125" s="547"/>
    </row>
    <row r="126" spans="1:9" ht="25.5">
      <c r="A126" s="543" t="s">
        <v>107</v>
      </c>
      <c r="D126" s="536">
        <v>300000</v>
      </c>
      <c r="E126" s="536">
        <v>118515</v>
      </c>
      <c r="F126" s="547"/>
      <c r="G126" s="547"/>
    </row>
    <row r="127" spans="1:9" ht="25.5">
      <c r="A127" s="543" t="s">
        <v>108</v>
      </c>
      <c r="D127" s="536">
        <v>27000000</v>
      </c>
      <c r="E127" s="536">
        <v>99300</v>
      </c>
      <c r="F127" s="547"/>
      <c r="G127" s="547"/>
    </row>
    <row r="128" spans="1:9" ht="25.5">
      <c r="A128" s="543" t="s">
        <v>109</v>
      </c>
      <c r="D128" s="536">
        <v>1500000</v>
      </c>
      <c r="E128" s="536">
        <v>181948</v>
      </c>
      <c r="F128" s="547"/>
      <c r="G128" s="547"/>
    </row>
    <row r="129" spans="1:9" ht="25.5">
      <c r="A129" s="543" t="s">
        <v>110</v>
      </c>
      <c r="D129" s="536">
        <v>15000000</v>
      </c>
      <c r="E129" s="536">
        <v>15000000</v>
      </c>
      <c r="F129" s="547"/>
      <c r="G129" s="547"/>
    </row>
    <row r="130" spans="1:9" ht="25.5">
      <c r="A130" s="543" t="s">
        <v>111</v>
      </c>
      <c r="D130" s="536">
        <v>1350000</v>
      </c>
      <c r="E130" s="536">
        <v>0</v>
      </c>
    </row>
    <row r="131" spans="1:9" ht="38.25">
      <c r="A131" s="543" t="s">
        <v>117</v>
      </c>
      <c r="D131" s="536">
        <v>12000000</v>
      </c>
      <c r="E131" s="536">
        <v>12000000</v>
      </c>
    </row>
    <row r="132" spans="1:9" ht="25.5">
      <c r="A132" s="543" t="s">
        <v>121</v>
      </c>
      <c r="D132" s="536">
        <v>130000</v>
      </c>
      <c r="E132" s="536">
        <v>5000</v>
      </c>
    </row>
    <row r="133" spans="1:9">
      <c r="A133" s="543" t="s">
        <v>122</v>
      </c>
      <c r="D133" s="536">
        <v>3395000</v>
      </c>
      <c r="E133" s="536">
        <v>291181</v>
      </c>
    </row>
    <row r="134" spans="1:9" ht="38.25">
      <c r="A134" s="543" t="s">
        <v>123</v>
      </c>
      <c r="B134" s="535"/>
      <c r="C134" s="535"/>
      <c r="D134" s="536">
        <v>1600000</v>
      </c>
      <c r="E134" s="536">
        <v>0</v>
      </c>
    </row>
    <row r="135" spans="1:9" ht="38.25">
      <c r="A135" s="477" t="s">
        <v>337</v>
      </c>
      <c r="B135" s="535"/>
      <c r="C135" s="535"/>
      <c r="D135" s="477">
        <v>45000</v>
      </c>
      <c r="E135" s="536">
        <v>0</v>
      </c>
    </row>
    <row r="136" spans="1:9" ht="25.5">
      <c r="A136" s="543" t="s">
        <v>194</v>
      </c>
      <c r="B136" s="535"/>
      <c r="C136" s="535"/>
      <c r="D136" s="536">
        <v>340750</v>
      </c>
      <c r="E136" s="536">
        <v>90000</v>
      </c>
    </row>
    <row r="137" spans="1:9" ht="25.5">
      <c r="A137" s="543" t="s">
        <v>195</v>
      </c>
      <c r="B137" s="535"/>
      <c r="C137" s="535"/>
      <c r="D137" s="536">
        <v>50000000</v>
      </c>
      <c r="E137" s="536">
        <v>20089648</v>
      </c>
    </row>
    <row r="138" spans="1:9" ht="25.5">
      <c r="A138" s="543" t="s">
        <v>196</v>
      </c>
      <c r="B138" s="535"/>
      <c r="C138" s="535"/>
      <c r="D138" s="536">
        <v>787738</v>
      </c>
      <c r="E138" s="536">
        <v>0</v>
      </c>
    </row>
    <row r="139" spans="1:9" ht="25.5">
      <c r="A139" s="543" t="s">
        <v>197</v>
      </c>
      <c r="B139" s="535"/>
      <c r="C139" s="535"/>
      <c r="D139" s="536">
        <v>53000000</v>
      </c>
      <c r="E139" s="536">
        <v>500000</v>
      </c>
    </row>
    <row r="140" spans="1:9" ht="25.5">
      <c r="A140" s="543" t="s">
        <v>198</v>
      </c>
      <c r="B140" s="535"/>
      <c r="C140" s="535"/>
      <c r="D140" s="536">
        <v>336000</v>
      </c>
      <c r="E140" s="536">
        <v>0</v>
      </c>
    </row>
    <row r="141" spans="1:9" s="544" customFormat="1" ht="25.5">
      <c r="A141" s="543" t="s">
        <v>199</v>
      </c>
      <c r="B141" s="546"/>
      <c r="C141" s="546"/>
      <c r="D141" s="536">
        <v>3500000</v>
      </c>
      <c r="E141" s="536">
        <v>0</v>
      </c>
      <c r="F141" s="545"/>
      <c r="G141" s="545"/>
      <c r="H141" s="545"/>
      <c r="I141" s="545"/>
    </row>
    <row r="142" spans="1:9" ht="25.5">
      <c r="A142" s="543" t="s">
        <v>324</v>
      </c>
      <c r="D142" s="536">
        <v>17500000</v>
      </c>
      <c r="E142" s="536">
        <v>0</v>
      </c>
    </row>
    <row r="143" spans="1:9" ht="25.5">
      <c r="A143" s="542" t="s">
        <v>325</v>
      </c>
      <c r="B143" s="541">
        <v>1000000</v>
      </c>
      <c r="C143" s="540">
        <v>1000000</v>
      </c>
    </row>
    <row r="144" spans="1:9" ht="38.25">
      <c r="A144" s="477" t="s">
        <v>333</v>
      </c>
      <c r="D144" s="514">
        <v>440000</v>
      </c>
      <c r="E144" s="536">
        <v>0</v>
      </c>
    </row>
    <row r="145" spans="1:7" s="531" customFormat="1" ht="38.25">
      <c r="A145" s="477" t="s">
        <v>334</v>
      </c>
      <c r="B145" s="534"/>
      <c r="C145" s="534"/>
      <c r="D145" s="514">
        <v>17500000</v>
      </c>
      <c r="E145" s="536">
        <v>600000</v>
      </c>
      <c r="F145" s="532"/>
      <c r="G145" s="532"/>
    </row>
    <row r="146" spans="1:7" s="531" customFormat="1" ht="25.5">
      <c r="A146" s="477" t="s">
        <v>335</v>
      </c>
      <c r="B146" s="534"/>
      <c r="C146" s="534"/>
      <c r="D146" s="514">
        <v>561102</v>
      </c>
      <c r="E146" s="536">
        <v>175921</v>
      </c>
      <c r="F146" s="532"/>
      <c r="G146" s="532"/>
    </row>
    <row r="147" spans="1:7" s="531" customFormat="1">
      <c r="A147" s="477" t="s">
        <v>336</v>
      </c>
      <c r="B147" s="534"/>
      <c r="C147" s="534"/>
      <c r="D147" s="514">
        <v>2000000</v>
      </c>
      <c r="E147" s="536">
        <v>2250</v>
      </c>
      <c r="F147" s="532"/>
      <c r="G147" s="532"/>
    </row>
    <row r="148" spans="1:7" s="531" customFormat="1" ht="38.25">
      <c r="A148" s="477" t="s">
        <v>359</v>
      </c>
      <c r="B148" s="534"/>
      <c r="C148" s="534"/>
      <c r="D148" s="536">
        <v>1570000</v>
      </c>
      <c r="E148" s="536">
        <v>0</v>
      </c>
      <c r="F148" s="532"/>
      <c r="G148" s="532"/>
    </row>
    <row r="149" spans="1:7" s="531" customFormat="1">
      <c r="A149" s="539" t="s">
        <v>339</v>
      </c>
      <c r="B149" s="538">
        <v>4000000</v>
      </c>
      <c r="C149" s="538">
        <v>0</v>
      </c>
      <c r="D149" s="533"/>
      <c r="E149" s="533"/>
      <c r="F149" s="532"/>
      <c r="G149" s="532"/>
    </row>
    <row r="150" spans="1:7" s="531" customFormat="1" ht="38.25">
      <c r="A150" s="477" t="s">
        <v>338</v>
      </c>
      <c r="B150" s="534"/>
      <c r="C150" s="534"/>
      <c r="D150" s="536">
        <v>1000000</v>
      </c>
      <c r="E150" s="536">
        <v>0</v>
      </c>
      <c r="F150" s="532"/>
      <c r="G150" s="532"/>
    </row>
    <row r="151" spans="1:7" s="531" customFormat="1" ht="25.5">
      <c r="A151" s="477" t="s">
        <v>340</v>
      </c>
      <c r="B151" s="534"/>
      <c r="C151" s="534"/>
      <c r="D151" s="536">
        <v>305000</v>
      </c>
      <c r="E151" s="536">
        <v>0</v>
      </c>
      <c r="F151" s="532"/>
      <c r="G151" s="537"/>
    </row>
    <row r="152" spans="1:7" s="531" customFormat="1" ht="25.5">
      <c r="A152" s="477" t="s">
        <v>342</v>
      </c>
      <c r="B152" s="534"/>
      <c r="C152" s="534"/>
      <c r="D152" s="536">
        <v>800000</v>
      </c>
      <c r="E152" s="536">
        <v>103397</v>
      </c>
      <c r="F152" s="532"/>
      <c r="G152" s="537"/>
    </row>
    <row r="153" spans="1:7" s="531" customFormat="1" ht="25.5">
      <c r="A153" s="477" t="s">
        <v>343</v>
      </c>
      <c r="B153" s="534"/>
      <c r="C153" s="534"/>
      <c r="D153" s="536">
        <v>180000</v>
      </c>
      <c r="E153" s="536">
        <v>13107</v>
      </c>
      <c r="F153" s="532"/>
      <c r="G153" s="532"/>
    </row>
    <row r="154" spans="1:7" s="531" customFormat="1">
      <c r="A154" s="477" t="s">
        <v>353</v>
      </c>
      <c r="B154" s="534"/>
      <c r="C154" s="534"/>
      <c r="D154" s="536">
        <v>500000</v>
      </c>
      <c r="E154" s="536">
        <v>0</v>
      </c>
      <c r="F154" s="532"/>
      <c r="G154" s="532"/>
    </row>
    <row r="155" spans="1:7" s="531" customFormat="1">
      <c r="A155" s="477" t="s">
        <v>354</v>
      </c>
      <c r="B155" s="534"/>
      <c r="C155" s="534"/>
      <c r="D155" s="536">
        <v>500000</v>
      </c>
      <c r="E155" s="536">
        <v>0</v>
      </c>
      <c r="F155" s="532"/>
      <c r="G155" s="532"/>
    </row>
    <row r="156" spans="1:7" s="531" customFormat="1">
      <c r="A156" s="477" t="s">
        <v>355</v>
      </c>
      <c r="B156" s="534"/>
      <c r="C156" s="534"/>
      <c r="D156" s="536">
        <v>2000000</v>
      </c>
      <c r="E156" s="536">
        <v>0</v>
      </c>
      <c r="F156" s="532"/>
      <c r="G156" s="532"/>
    </row>
    <row r="157" spans="1:7" s="531" customFormat="1" ht="25.5">
      <c r="A157" s="477" t="s">
        <v>363</v>
      </c>
      <c r="B157" s="534"/>
      <c r="C157" s="534"/>
      <c r="D157" s="536">
        <v>12000</v>
      </c>
      <c r="E157" s="536">
        <v>4995</v>
      </c>
      <c r="F157" s="532"/>
      <c r="G157" s="532"/>
    </row>
    <row r="158" spans="1:7" s="531" customFormat="1" ht="38.25">
      <c r="A158" s="477" t="s">
        <v>367</v>
      </c>
      <c r="B158" s="534"/>
      <c r="C158" s="534"/>
      <c r="D158" s="536">
        <v>530000</v>
      </c>
      <c r="E158" s="536">
        <v>3751</v>
      </c>
      <c r="F158" s="532"/>
      <c r="G158" s="532"/>
    </row>
    <row r="159" spans="1:7" s="531" customFormat="1" ht="25.5">
      <c r="A159" s="477" t="s">
        <v>350</v>
      </c>
      <c r="B159" s="534"/>
      <c r="C159" s="534"/>
      <c r="D159" s="536">
        <v>15000000</v>
      </c>
      <c r="E159" s="536">
        <v>0</v>
      </c>
      <c r="F159" s="532"/>
      <c r="G159" s="532"/>
    </row>
    <row r="160" spans="1:7" s="531" customFormat="1" ht="25.5">
      <c r="A160" s="477" t="s">
        <v>364</v>
      </c>
      <c r="B160" s="534"/>
      <c r="C160" s="534"/>
      <c r="D160" s="536">
        <v>35500000</v>
      </c>
      <c r="E160" s="536">
        <v>0</v>
      </c>
      <c r="F160" s="532"/>
      <c r="G160" s="532"/>
    </row>
    <row r="161" spans="1:5" s="531" customFormat="1" ht="38.25">
      <c r="A161" s="477" t="s">
        <v>356</v>
      </c>
      <c r="B161" s="534"/>
      <c r="C161" s="534"/>
      <c r="D161" s="536">
        <v>22000000</v>
      </c>
      <c r="E161" s="536">
        <v>0</v>
      </c>
    </row>
    <row r="162" spans="1:5" s="531" customFormat="1" ht="25.5">
      <c r="A162" s="477" t="s">
        <v>357</v>
      </c>
      <c r="B162" s="534"/>
      <c r="C162" s="534"/>
      <c r="D162" s="536">
        <v>3000000</v>
      </c>
      <c r="E162" s="536">
        <v>0</v>
      </c>
    </row>
    <row r="163" spans="1:5" s="531" customFormat="1" ht="38.25">
      <c r="A163" s="477" t="s">
        <v>361</v>
      </c>
      <c r="B163" s="534"/>
      <c r="C163" s="534"/>
      <c r="D163" s="536">
        <v>9000000</v>
      </c>
      <c r="E163" s="536">
        <v>0</v>
      </c>
    </row>
  </sheetData>
  <pageMargins left="0.7" right="0.7" top="0.75" bottom="0.75" header="0.3" footer="0.3"/>
  <pageSetup orientation="landscape" r:id="rId1"/>
  <ignoredErrors>
    <ignoredError sqref="D4:E4 D6:E6 B10:C10 D8:E8" formulaRange="1"/>
    <ignoredError sqref="C12" formula="1"/>
  </ignoredErrors>
</worksheet>
</file>

<file path=xl/worksheets/sheet5.xml><?xml version="1.0" encoding="utf-8"?>
<worksheet xmlns="http://schemas.openxmlformats.org/spreadsheetml/2006/main" xmlns:r="http://schemas.openxmlformats.org/officeDocument/2006/relationships">
  <dimension ref="A1:D39"/>
  <sheetViews>
    <sheetView tabSelected="1" view="pageBreakPreview" zoomScale="80" zoomScaleNormal="100" workbookViewId="0">
      <selection activeCell="B6" sqref="B6"/>
    </sheetView>
  </sheetViews>
  <sheetFormatPr defaultRowHeight="12.75"/>
  <cols>
    <col min="1" max="1" width="15.7109375" style="591" customWidth="1"/>
    <col min="2" max="2" width="50.7109375" style="591" customWidth="1"/>
    <col min="3" max="4" width="16.42578125" style="591" customWidth="1"/>
    <col min="5" max="16384" width="9.140625" style="301"/>
  </cols>
  <sheetData>
    <row r="1" spans="1:4" s="431" customFormat="1" ht="32.25" customHeight="1">
      <c r="A1" s="610"/>
      <c r="B1" s="609" t="s">
        <v>1123</v>
      </c>
      <c r="C1" s="609"/>
      <c r="D1" s="609"/>
    </row>
    <row r="2" spans="1:4" s="304" customFormat="1" ht="25.5">
      <c r="A2" s="597"/>
      <c r="B2" s="597" t="s">
        <v>1118</v>
      </c>
      <c r="C2" s="597" t="s">
        <v>595</v>
      </c>
      <c r="D2" s="597" t="s">
        <v>594</v>
      </c>
    </row>
    <row r="3" spans="1:4">
      <c r="A3" s="597" t="s">
        <v>467</v>
      </c>
      <c r="B3" s="608" t="s">
        <v>1122</v>
      </c>
      <c r="C3" s="607">
        <f>C6</f>
        <v>114000000</v>
      </c>
      <c r="D3" s="607">
        <f>D7</f>
        <v>111616000</v>
      </c>
    </row>
    <row r="4" spans="1:4" ht="25.5">
      <c r="A4" s="597" t="s">
        <v>466</v>
      </c>
      <c r="B4" s="595" t="s">
        <v>1121</v>
      </c>
      <c r="C4" s="600"/>
      <c r="D4" s="600"/>
    </row>
    <row r="5" spans="1:4">
      <c r="A5" s="597" t="s">
        <v>522</v>
      </c>
      <c r="B5" s="606" t="s">
        <v>1120</v>
      </c>
      <c r="C5" s="600"/>
      <c r="D5" s="600"/>
    </row>
    <row r="6" spans="1:4">
      <c r="A6" s="597" t="s">
        <v>612</v>
      </c>
      <c r="B6" s="605">
        <v>174000000</v>
      </c>
      <c r="C6" s="600">
        <v>114000000</v>
      </c>
      <c r="D6" s="600"/>
    </row>
    <row r="7" spans="1:4">
      <c r="A7" s="597" t="s">
        <v>614</v>
      </c>
      <c r="B7" s="604">
        <v>111616000</v>
      </c>
      <c r="C7" s="600"/>
      <c r="D7" s="600">
        <f>B7</f>
        <v>111616000</v>
      </c>
    </row>
    <row r="8" spans="1:4">
      <c r="A8" s="597" t="s">
        <v>462</v>
      </c>
      <c r="B8" s="595" t="s">
        <v>1119</v>
      </c>
      <c r="C8" s="600"/>
      <c r="D8" s="600"/>
    </row>
    <row r="9" spans="1:4" ht="38.25">
      <c r="A9" s="597" t="s">
        <v>457</v>
      </c>
      <c r="B9" s="595"/>
      <c r="C9" s="600"/>
      <c r="D9" s="600"/>
    </row>
    <row r="10" spans="1:4" ht="25.5">
      <c r="A10" s="597" t="s">
        <v>456</v>
      </c>
      <c r="B10" s="595"/>
      <c r="C10" s="600"/>
      <c r="D10" s="600"/>
    </row>
    <row r="11" spans="1:4" ht="25.5">
      <c r="A11" s="597" t="s">
        <v>455</v>
      </c>
      <c r="B11" s="595"/>
      <c r="C11" s="600"/>
      <c r="D11" s="600"/>
    </row>
    <row r="12" spans="1:4">
      <c r="A12" s="597" t="s">
        <v>454</v>
      </c>
      <c r="B12" s="595"/>
      <c r="C12" s="600"/>
      <c r="D12" s="600"/>
    </row>
    <row r="13" spans="1:4" ht="25.5">
      <c r="A13" s="597" t="s">
        <v>453</v>
      </c>
      <c r="B13" s="255" t="s">
        <v>1118</v>
      </c>
      <c r="C13" s="600"/>
      <c r="D13" s="600"/>
    </row>
    <row r="14" spans="1:4">
      <c r="A14" s="597" t="s">
        <v>452</v>
      </c>
      <c r="B14" s="603" t="s">
        <v>1117</v>
      </c>
      <c r="C14" s="600"/>
      <c r="D14" s="600"/>
    </row>
    <row r="15" spans="1:4">
      <c r="A15" s="597" t="s">
        <v>452</v>
      </c>
      <c r="B15" s="596" t="s">
        <v>1110</v>
      </c>
      <c r="C15" s="600"/>
      <c r="D15" s="600"/>
    </row>
    <row r="16" spans="1:4" ht="25.5">
      <c r="A16" s="602" t="s">
        <v>452</v>
      </c>
      <c r="B16" s="603" t="s">
        <v>1116</v>
      </c>
      <c r="C16" s="600"/>
      <c r="D16" s="600"/>
    </row>
    <row r="17" spans="1:4">
      <c r="A17" s="602" t="s">
        <v>452</v>
      </c>
      <c r="B17" s="601" t="s">
        <v>1115</v>
      </c>
      <c r="C17" s="600"/>
      <c r="D17" s="600"/>
    </row>
    <row r="18" spans="1:4" s="431" customFormat="1" ht="10.5" customHeight="1">
      <c r="A18" s="436"/>
      <c r="B18" s="599"/>
      <c r="C18" s="599"/>
      <c r="D18" s="599"/>
    </row>
    <row r="19" spans="1:4">
      <c r="A19" s="597" t="s">
        <v>467</v>
      </c>
      <c r="B19" s="255" t="s">
        <v>1114</v>
      </c>
      <c r="C19" s="595"/>
      <c r="D19" s="595"/>
    </row>
    <row r="20" spans="1:4" ht="25.5">
      <c r="A20" s="597" t="s">
        <v>466</v>
      </c>
      <c r="B20" s="255" t="s">
        <v>1113</v>
      </c>
      <c r="C20" s="595"/>
      <c r="D20" s="595"/>
    </row>
    <row r="21" spans="1:4">
      <c r="A21" s="597" t="s">
        <v>522</v>
      </c>
      <c r="B21" s="598">
        <v>40380</v>
      </c>
      <c r="C21" s="595"/>
      <c r="D21" s="595"/>
    </row>
    <row r="22" spans="1:4" ht="77.25" customHeight="1">
      <c r="A22" s="597" t="s">
        <v>1112</v>
      </c>
      <c r="B22" s="255" t="s">
        <v>1111</v>
      </c>
      <c r="C22" s="595"/>
      <c r="D22" s="595"/>
    </row>
    <row r="23" spans="1:4">
      <c r="A23" s="597" t="s">
        <v>462</v>
      </c>
      <c r="B23" s="595"/>
      <c r="C23" s="595"/>
      <c r="D23" s="595"/>
    </row>
    <row r="24" spans="1:4" ht="38.25">
      <c r="A24" s="597" t="s">
        <v>457</v>
      </c>
      <c r="B24" s="595"/>
      <c r="C24" s="595"/>
      <c r="D24" s="595"/>
    </row>
    <row r="25" spans="1:4" ht="25.5">
      <c r="A25" s="597" t="s">
        <v>456</v>
      </c>
      <c r="B25" s="595"/>
      <c r="C25" s="595"/>
      <c r="D25" s="595"/>
    </row>
    <row r="26" spans="1:4" ht="25.5">
      <c r="A26" s="597" t="s">
        <v>455</v>
      </c>
      <c r="B26" s="595"/>
      <c r="C26" s="595"/>
      <c r="D26" s="595"/>
    </row>
    <row r="27" spans="1:4">
      <c r="A27" s="597" t="s">
        <v>454</v>
      </c>
      <c r="B27" s="595"/>
      <c r="C27" s="595"/>
      <c r="D27" s="595"/>
    </row>
    <row r="28" spans="1:4" ht="25.5">
      <c r="A28" s="597" t="s">
        <v>453</v>
      </c>
      <c r="B28" s="595"/>
      <c r="C28" s="595"/>
      <c r="D28" s="595"/>
    </row>
    <row r="29" spans="1:4">
      <c r="A29" s="597" t="s">
        <v>452</v>
      </c>
      <c r="B29" s="596" t="s">
        <v>1110</v>
      </c>
      <c r="C29" s="595"/>
      <c r="D29" s="595"/>
    </row>
    <row r="30" spans="1:4" s="327" customFormat="1" ht="27" customHeight="1">
      <c r="A30" s="594"/>
      <c r="B30" s="593"/>
      <c r="C30" s="592"/>
      <c r="D30" s="592"/>
    </row>
    <row r="31" spans="1:4" s="327" customFormat="1">
      <c r="A31" s="592"/>
      <c r="B31" s="592"/>
      <c r="C31" s="592"/>
      <c r="D31" s="592"/>
    </row>
    <row r="32" spans="1:4" s="327" customFormat="1">
      <c r="A32" s="592"/>
      <c r="B32" s="592"/>
      <c r="C32" s="592"/>
      <c r="D32" s="592"/>
    </row>
    <row r="33" spans="1:4" s="327" customFormat="1">
      <c r="A33" s="592"/>
      <c r="B33" s="592"/>
      <c r="C33" s="592"/>
      <c r="D33" s="592"/>
    </row>
    <row r="34" spans="1:4" s="327" customFormat="1">
      <c r="A34" s="592"/>
      <c r="B34" s="592"/>
      <c r="C34" s="592"/>
      <c r="D34" s="592"/>
    </row>
    <row r="35" spans="1:4" s="327" customFormat="1">
      <c r="A35" s="592"/>
      <c r="B35" s="592"/>
      <c r="C35" s="592"/>
      <c r="D35" s="592"/>
    </row>
    <row r="36" spans="1:4" s="327" customFormat="1">
      <c r="A36" s="592"/>
      <c r="B36" s="592"/>
      <c r="C36" s="592"/>
      <c r="D36" s="592"/>
    </row>
    <row r="37" spans="1:4" s="327" customFormat="1">
      <c r="A37" s="592"/>
      <c r="B37" s="592"/>
      <c r="C37" s="592"/>
      <c r="D37" s="592"/>
    </row>
    <row r="38" spans="1:4" s="327" customFormat="1">
      <c r="A38" s="592"/>
      <c r="B38" s="592"/>
      <c r="C38" s="592"/>
      <c r="D38" s="592"/>
    </row>
    <row r="39" spans="1:4" s="327" customFormat="1">
      <c r="A39" s="592"/>
      <c r="B39" s="592"/>
      <c r="C39" s="592"/>
      <c r="D39" s="592"/>
    </row>
  </sheetData>
  <mergeCells count="1">
    <mergeCell ref="B1:D1"/>
  </mergeCells>
  <hyperlinks>
    <hyperlink ref="B14" r:id="rId1"/>
    <hyperlink ref="B15" r:id="rId2"/>
    <hyperlink ref="B29" r:id="rId3"/>
    <hyperlink ref="B17" r:id="rId4"/>
    <hyperlink ref="B16" r:id="rId5"/>
  </hyperlinks>
  <pageMargins left="0.75" right="0.75" top="1" bottom="1" header="0.5" footer="0.5"/>
  <pageSetup orientation="landscape" r:id="rId6"/>
  <headerFooter alignWithMargins="0">
    <oddHeader>&amp;C&amp;"Arial,Bold"&amp;12&amp;A&amp;R&amp;12Page &amp;P</oddHeader>
    <oddFooter xml:space="preserve">&amp;LObama has pledged USD 2.8 billion in aid to Haiti.
Haiti will be asking for USD 11.5 billion in aid at the Donor Conference&amp;RApril 1 Press Release - Proposal on debt relief to be presented soon </oddFooter>
  </headerFooter>
  <legacyDrawing r:id="rId7"/>
</worksheet>
</file>

<file path=xl/worksheets/sheet6.xml><?xml version="1.0" encoding="utf-8"?>
<worksheet xmlns="http://schemas.openxmlformats.org/spreadsheetml/2006/main" xmlns:r="http://schemas.openxmlformats.org/officeDocument/2006/relationships">
  <dimension ref="A1:K49"/>
  <sheetViews>
    <sheetView topLeftCell="A31" zoomScale="75" zoomScaleNormal="75" workbookViewId="0">
      <selection activeCell="B1" sqref="B1:F3"/>
    </sheetView>
  </sheetViews>
  <sheetFormatPr defaultRowHeight="24.95" customHeight="1"/>
  <cols>
    <col min="1" max="1" width="9.140625" style="4"/>
    <col min="2" max="2" width="22" style="1" customWidth="1"/>
    <col min="3" max="3" width="22.140625" style="3" customWidth="1"/>
    <col min="4" max="4" width="14.140625" style="4" customWidth="1"/>
    <col min="5" max="5" width="17.42578125" style="2" customWidth="1"/>
    <col min="6" max="6" width="19.7109375" style="9" customWidth="1"/>
    <col min="7" max="7" width="14.42578125" style="3" bestFit="1" customWidth="1"/>
    <col min="8" max="16384" width="9.140625" style="3"/>
  </cols>
  <sheetData>
    <row r="1" spans="2:6" s="4" customFormat="1" ht="24.95" customHeight="1">
      <c r="B1" s="165" t="s">
        <v>412</v>
      </c>
      <c r="C1" s="166"/>
      <c r="D1" s="166"/>
      <c r="E1" s="166"/>
      <c r="F1" s="166"/>
    </row>
    <row r="2" spans="2:6" s="4" customFormat="1" ht="24.95" customHeight="1">
      <c r="B2" s="167"/>
      <c r="C2" s="168"/>
      <c r="D2" s="168"/>
      <c r="E2" s="168"/>
      <c r="F2" s="168"/>
    </row>
    <row r="3" spans="2:6" s="4" customFormat="1" ht="24.95" customHeight="1" thickBot="1">
      <c r="B3" s="169"/>
      <c r="C3" s="170"/>
      <c r="D3" s="170"/>
      <c r="E3" s="170"/>
      <c r="F3" s="170"/>
    </row>
    <row r="4" spans="2:6" s="7" customFormat="1" ht="56.25" customHeight="1">
      <c r="B4" s="13" t="s">
        <v>119</v>
      </c>
      <c r="C4" s="13"/>
      <c r="D4" s="13" t="s">
        <v>189</v>
      </c>
      <c r="E4" s="14" t="s">
        <v>190</v>
      </c>
      <c r="F4" s="15" t="s">
        <v>286</v>
      </c>
    </row>
    <row r="5" spans="2:6" ht="20.100000000000001" customHeight="1">
      <c r="B5" s="159" t="s">
        <v>113</v>
      </c>
      <c r="C5" s="16" t="s">
        <v>287</v>
      </c>
      <c r="D5" s="17">
        <v>5</v>
      </c>
      <c r="E5" s="18">
        <f>'Agr.Rural Dev'!D4</f>
        <v>71500000</v>
      </c>
      <c r="F5" s="19">
        <f>'Agr.Rural Dev'!H4</f>
        <v>0.26710788492063486</v>
      </c>
    </row>
    <row r="6" spans="2:6" s="4" customFormat="1" ht="20.100000000000001" customHeight="1">
      <c r="B6" s="160"/>
      <c r="C6" s="20" t="s">
        <v>288</v>
      </c>
      <c r="D6" s="21">
        <v>11</v>
      </c>
      <c r="E6" s="22">
        <f>'Agr.Rural Dev'!D5</f>
        <v>137334068</v>
      </c>
      <c r="F6" s="23">
        <f>'Agr.Rural Dev'!H5</f>
        <v>0.48863695812594604</v>
      </c>
    </row>
    <row r="7" spans="2:6" ht="20.100000000000001" customHeight="1">
      <c r="B7" s="162"/>
      <c r="C7" s="24" t="s">
        <v>289</v>
      </c>
      <c r="D7" s="25">
        <f>D5+D6</f>
        <v>16</v>
      </c>
      <c r="E7" s="26">
        <f>'Agr.Rural Dev'!D3</f>
        <v>208834068</v>
      </c>
      <c r="F7" s="27">
        <f>'Agr.Rural Dev'!H3</f>
        <v>0.38886931286641463</v>
      </c>
    </row>
    <row r="8" spans="2:6" ht="24.75" customHeight="1">
      <c r="B8" s="159" t="s">
        <v>114</v>
      </c>
      <c r="C8" s="16" t="s">
        <v>290</v>
      </c>
      <c r="D8" s="17">
        <v>4</v>
      </c>
      <c r="E8" s="18">
        <f>Education!D4</f>
        <v>92732500</v>
      </c>
      <c r="F8" s="19">
        <f>Education!H4</f>
        <v>0.78805836837662346</v>
      </c>
    </row>
    <row r="9" spans="2:6" s="4" customFormat="1" ht="24.75" customHeight="1">
      <c r="B9" s="160"/>
      <c r="C9" s="20" t="s">
        <v>291</v>
      </c>
      <c r="D9" s="21">
        <v>14</v>
      </c>
      <c r="E9" s="22">
        <f>Education!D5</f>
        <v>149727983</v>
      </c>
      <c r="F9" s="23">
        <f>Education!H5</f>
        <v>0.50624735762475426</v>
      </c>
    </row>
    <row r="10" spans="2:6" ht="21" customHeight="1">
      <c r="B10" s="162"/>
      <c r="C10" s="24" t="s">
        <v>137</v>
      </c>
      <c r="D10" s="25">
        <f>D9+D8</f>
        <v>18</v>
      </c>
      <c r="E10" s="26">
        <f>Education!D3</f>
        <v>242460483</v>
      </c>
      <c r="F10" s="28">
        <f>Education!H3</f>
        <v>0.56260955977512794</v>
      </c>
    </row>
    <row r="11" spans="2:6" ht="20.100000000000001" customHeight="1">
      <c r="B11" s="159" t="s">
        <v>115</v>
      </c>
      <c r="C11" s="16" t="s">
        <v>292</v>
      </c>
      <c r="D11" s="17">
        <v>4</v>
      </c>
      <c r="E11" s="18">
        <f>Energy!D4</f>
        <v>53100000</v>
      </c>
      <c r="F11" s="19">
        <f>Energy!H4</f>
        <v>0.512507396031746</v>
      </c>
    </row>
    <row r="12" spans="2:6" s="4" customFormat="1" ht="20.100000000000001" customHeight="1">
      <c r="B12" s="160"/>
      <c r="C12" s="20" t="s">
        <v>293</v>
      </c>
      <c r="D12" s="21">
        <v>10</v>
      </c>
      <c r="E12" s="22">
        <f>Energy!D5</f>
        <v>128451111</v>
      </c>
      <c r="F12" s="23">
        <f>Energy!H5</f>
        <v>0.45030170771574657</v>
      </c>
    </row>
    <row r="13" spans="2:6" ht="20.100000000000001" customHeight="1">
      <c r="B13" s="162"/>
      <c r="C13" s="24" t="s">
        <v>294</v>
      </c>
      <c r="D13" s="25">
        <f>D12+D11</f>
        <v>14</v>
      </c>
      <c r="E13" s="26">
        <f>Energy!D3</f>
        <v>181551111</v>
      </c>
      <c r="F13" s="29">
        <f>Energy!H3</f>
        <v>0.48411802306251217</v>
      </c>
    </row>
    <row r="14" spans="2:6" ht="20.100000000000001" customHeight="1">
      <c r="B14" s="159" t="s">
        <v>182</v>
      </c>
      <c r="C14" s="16" t="s">
        <v>312</v>
      </c>
      <c r="D14" s="17">
        <v>4</v>
      </c>
      <c r="E14" s="18">
        <f>'Finance, Trade, Industry'!D4</f>
        <v>55950000</v>
      </c>
      <c r="F14" s="19">
        <f>'Finance, Trade, Industry'!H4</f>
        <v>0.44613673064713061</v>
      </c>
    </row>
    <row r="15" spans="2:6" s="4" customFormat="1" ht="20.100000000000001" customHeight="1">
      <c r="B15" s="160"/>
      <c r="C15" s="20" t="s">
        <v>313</v>
      </c>
      <c r="D15" s="21">
        <v>28</v>
      </c>
      <c r="E15" s="22">
        <f>'Finance, Trade, Industry'!D5</f>
        <v>111454875</v>
      </c>
      <c r="F15" s="23">
        <f>'Finance, Trade, Industry'!H5</f>
        <v>0.38453449763799213</v>
      </c>
    </row>
    <row r="16" spans="2:6" ht="20.100000000000001" customHeight="1">
      <c r="B16" s="162"/>
      <c r="C16" s="24" t="s">
        <v>314</v>
      </c>
      <c r="D16" s="25">
        <f>D15+D14</f>
        <v>32</v>
      </c>
      <c r="E16" s="26">
        <f>'Finance, Trade, Industry'!D3</f>
        <v>167404875</v>
      </c>
      <c r="F16" s="29">
        <f>'Finance, Trade, Industry'!H3</f>
        <v>0.36820137066176001</v>
      </c>
    </row>
    <row r="17" spans="2:6" ht="20.100000000000001" customHeight="1">
      <c r="B17" s="159" t="s">
        <v>183</v>
      </c>
      <c r="C17" s="16" t="s">
        <v>309</v>
      </c>
      <c r="D17" s="17">
        <v>3</v>
      </c>
      <c r="E17" s="18">
        <f>'Gender GBV'!D4</f>
        <v>2400000</v>
      </c>
      <c r="F17" s="19">
        <f>'Gender GBV'!H4</f>
        <v>0.40110756388888885</v>
      </c>
    </row>
    <row r="18" spans="2:6" s="4" customFormat="1" ht="20.100000000000001" customHeight="1">
      <c r="B18" s="160"/>
      <c r="C18" s="20" t="s">
        <v>311</v>
      </c>
      <c r="D18" s="21">
        <v>0</v>
      </c>
      <c r="E18" s="22">
        <f>'Gender GBV'!D5</f>
        <v>0</v>
      </c>
      <c r="F18" s="23">
        <f>'Gender GBV'!H5</f>
        <v>0</v>
      </c>
    </row>
    <row r="19" spans="2:6" ht="20.100000000000001" customHeight="1">
      <c r="B19" s="162"/>
      <c r="C19" s="24" t="s">
        <v>310</v>
      </c>
      <c r="D19" s="25">
        <f>D18+D17</f>
        <v>3</v>
      </c>
      <c r="E19" s="26">
        <f>'Gender GBV'!D3</f>
        <v>2400000</v>
      </c>
      <c r="F19" s="29">
        <f>'Gender GBV'!H3</f>
        <v>0.40110756388888885</v>
      </c>
    </row>
    <row r="20" spans="2:6" ht="20.100000000000001" customHeight="1">
      <c r="B20" s="159" t="s">
        <v>184</v>
      </c>
      <c r="C20" s="16" t="s">
        <v>295</v>
      </c>
      <c r="D20" s="17">
        <v>9</v>
      </c>
      <c r="E20" s="18">
        <f>'Health incl Cholera'!D4</f>
        <v>120752300</v>
      </c>
      <c r="F20" s="19">
        <f>'Health incl Cholera'!H4</f>
        <v>0.60867865994801484</v>
      </c>
    </row>
    <row r="21" spans="2:6" s="4" customFormat="1" ht="20.100000000000001" customHeight="1">
      <c r="B21" s="160"/>
      <c r="C21" s="20" t="s">
        <v>296</v>
      </c>
      <c r="D21" s="21">
        <v>4</v>
      </c>
      <c r="E21" s="22">
        <f>'Health incl Cholera'!D5</f>
        <v>21330504</v>
      </c>
      <c r="F21" s="23">
        <f>'Health incl Cholera'!H5</f>
        <v>0.86242058333333338</v>
      </c>
    </row>
    <row r="22" spans="2:6" ht="20.100000000000001" customHeight="1">
      <c r="B22" s="162"/>
      <c r="C22" s="24" t="s">
        <v>297</v>
      </c>
      <c r="D22" s="25">
        <f>D21+D20</f>
        <v>13</v>
      </c>
      <c r="E22" s="26">
        <f>'Health incl Cholera'!D3</f>
        <v>142082804</v>
      </c>
      <c r="F22" s="29">
        <f>'Health incl Cholera'!H3</f>
        <v>0.63769930520467621</v>
      </c>
    </row>
    <row r="23" spans="2:6" ht="20.100000000000001" customHeight="1">
      <c r="B23" s="159" t="s">
        <v>185</v>
      </c>
      <c r="C23" s="16" t="s">
        <v>298</v>
      </c>
      <c r="D23" s="17">
        <v>4</v>
      </c>
      <c r="E23" s="18">
        <f>Housing!D4</f>
        <v>64850000</v>
      </c>
      <c r="F23" s="19">
        <f>Housing!H4</f>
        <v>0.6597906</v>
      </c>
    </row>
    <row r="24" spans="2:6" s="4" customFormat="1" ht="20.100000000000001" customHeight="1">
      <c r="B24" s="160"/>
      <c r="C24" s="20" t="s">
        <v>299</v>
      </c>
      <c r="D24" s="21">
        <v>6</v>
      </c>
      <c r="E24" s="22">
        <f>Housing!D5</f>
        <v>99363935</v>
      </c>
      <c r="F24" s="23">
        <f>Housing!H5</f>
        <v>0.58765558290693098</v>
      </c>
    </row>
    <row r="25" spans="2:6" ht="20.100000000000001" customHeight="1">
      <c r="B25" s="163"/>
      <c r="C25" s="24" t="s">
        <v>163</v>
      </c>
      <c r="D25" s="25">
        <f>D24+D23</f>
        <v>10</v>
      </c>
      <c r="E25" s="26">
        <f>Housing!D3</f>
        <v>164213935</v>
      </c>
      <c r="F25" s="29">
        <f>Housing!H3</f>
        <v>0.56604640057043265</v>
      </c>
    </row>
    <row r="26" spans="2:6" s="4" customFormat="1" ht="20.100000000000001" customHeight="1">
      <c r="B26" s="159" t="s">
        <v>252</v>
      </c>
      <c r="C26" s="16" t="s">
        <v>300</v>
      </c>
      <c r="D26" s="17">
        <v>6</v>
      </c>
      <c r="E26" s="18">
        <f>'Natural disaster management'!D4</f>
        <v>72575000</v>
      </c>
      <c r="F26" s="19">
        <f>'Natural disaster management'!H4</f>
        <v>0.43363749632173382</v>
      </c>
    </row>
    <row r="27" spans="2:6" s="4" customFormat="1" ht="20.100000000000001" customHeight="1">
      <c r="B27" s="160"/>
      <c r="C27" s="20" t="s">
        <v>301</v>
      </c>
      <c r="D27" s="21">
        <v>24</v>
      </c>
      <c r="E27" s="22">
        <f>'Natural disaster management'!D5</f>
        <v>19130418</v>
      </c>
      <c r="F27" s="23">
        <f>'Natural disaster management'!H5</f>
        <v>0.90484385666298783</v>
      </c>
    </row>
    <row r="28" spans="2:6" s="4" customFormat="1" ht="20.100000000000001" customHeight="1">
      <c r="B28" s="161"/>
      <c r="C28" s="30" t="s">
        <v>302</v>
      </c>
      <c r="D28" s="31">
        <f>D27+D26</f>
        <v>30</v>
      </c>
      <c r="E28" s="32">
        <f>'Natural disaster management'!D3</f>
        <v>91705418</v>
      </c>
      <c r="F28" s="33">
        <f>'Natural disaster management'!H3</f>
        <v>0.81060258459473711</v>
      </c>
    </row>
    <row r="29" spans="2:6" ht="20.100000000000001" customHeight="1">
      <c r="B29" s="159" t="s">
        <v>186</v>
      </c>
      <c r="C29" s="16" t="s">
        <v>304</v>
      </c>
      <c r="D29" s="17">
        <v>2</v>
      </c>
      <c r="E29" s="18">
        <f>'PovVuln Anal Reduc'!D4</f>
        <v>10880200</v>
      </c>
      <c r="F29" s="19">
        <f>'PovVuln Anal Reduc'!H4</f>
        <v>0.92061043333333337</v>
      </c>
    </row>
    <row r="30" spans="2:6" s="4" customFormat="1" ht="20.100000000000001" customHeight="1">
      <c r="B30" s="160"/>
      <c r="C30" s="20" t="s">
        <v>303</v>
      </c>
      <c r="D30" s="21">
        <v>0</v>
      </c>
      <c r="E30" s="22">
        <f>'PovVuln Anal Reduc'!D5</f>
        <v>0</v>
      </c>
      <c r="F30" s="23">
        <f>'PovVuln Anal Reduc'!H5</f>
        <v>0</v>
      </c>
    </row>
    <row r="31" spans="2:6" ht="20.100000000000001" customHeight="1">
      <c r="B31" s="162"/>
      <c r="C31" s="24" t="s">
        <v>305</v>
      </c>
      <c r="D31" s="25">
        <f>D30+D29</f>
        <v>2</v>
      </c>
      <c r="E31" s="26">
        <f>'PovVuln Anal Reduc'!D3</f>
        <v>10880200</v>
      </c>
      <c r="F31" s="29">
        <f>'PovVuln Anal Reduc'!H3</f>
        <v>0.92061043333333337</v>
      </c>
    </row>
    <row r="32" spans="2:6" ht="20.100000000000001" customHeight="1">
      <c r="B32" s="159" t="s">
        <v>187</v>
      </c>
      <c r="C32" s="16" t="s">
        <v>306</v>
      </c>
      <c r="D32" s="17">
        <v>8</v>
      </c>
      <c r="E32" s="18">
        <f>'Public sector governance'!D4</f>
        <v>72275000</v>
      </c>
      <c r="F32" s="19">
        <f>'Public sector governance'!H4</f>
        <v>0.45179569232677042</v>
      </c>
    </row>
    <row r="33" spans="2:11" s="4" customFormat="1" ht="20.100000000000001" customHeight="1">
      <c r="B33" s="160"/>
      <c r="C33" s="20" t="s">
        <v>307</v>
      </c>
      <c r="D33" s="21">
        <v>10</v>
      </c>
      <c r="E33" s="22">
        <f>'Public sector governance'!D5</f>
        <v>73888239</v>
      </c>
      <c r="F33" s="23">
        <f>'Public sector governance'!H5</f>
        <v>0.72661034227086807</v>
      </c>
    </row>
    <row r="34" spans="2:11" ht="20.100000000000001" customHeight="1">
      <c r="B34" s="162"/>
      <c r="C34" s="30" t="s">
        <v>308</v>
      </c>
      <c r="D34" s="31">
        <f>D33+D32</f>
        <v>18</v>
      </c>
      <c r="E34" s="32">
        <f>'Public sector governance'!D3</f>
        <v>146163239</v>
      </c>
      <c r="F34" s="33">
        <f>'Public sector governance'!H3</f>
        <v>0.56410325661399874</v>
      </c>
    </row>
    <row r="35" spans="2:11" s="4" customFormat="1" ht="20.100000000000001" customHeight="1">
      <c r="B35" s="160" t="s">
        <v>251</v>
      </c>
      <c r="C35" s="34" t="s">
        <v>315</v>
      </c>
      <c r="D35" s="35">
        <v>0</v>
      </c>
      <c r="E35" s="36">
        <f>Tourism!D4</f>
        <v>0</v>
      </c>
      <c r="F35" s="37">
        <f>Tourism!H4</f>
        <v>0</v>
      </c>
    </row>
    <row r="36" spans="2:11" s="4" customFormat="1" ht="20.100000000000001" customHeight="1">
      <c r="B36" s="160"/>
      <c r="C36" s="20" t="s">
        <v>316</v>
      </c>
      <c r="D36" s="21">
        <v>2</v>
      </c>
      <c r="E36" s="22">
        <f>Tourism!D5</f>
        <v>1992613</v>
      </c>
      <c r="F36" s="23">
        <f>Tourism!H5</f>
        <v>0.35682992474025954</v>
      </c>
    </row>
    <row r="37" spans="2:11" s="4" customFormat="1" ht="20.100000000000001" customHeight="1">
      <c r="B37" s="161"/>
      <c r="C37" s="24" t="s">
        <v>193</v>
      </c>
      <c r="D37" s="25">
        <f>D36+D35</f>
        <v>2</v>
      </c>
      <c r="E37" s="26">
        <f>Tourism!D3</f>
        <v>1992613</v>
      </c>
      <c r="F37" s="29">
        <f>Tourism!H3</f>
        <v>0.35682992474025954</v>
      </c>
    </row>
    <row r="38" spans="2:11" ht="20.100000000000001" customHeight="1">
      <c r="B38" s="159" t="s">
        <v>116</v>
      </c>
      <c r="C38" s="16" t="s">
        <v>317</v>
      </c>
      <c r="D38" s="17">
        <v>6</v>
      </c>
      <c r="E38" s="18">
        <f>Transportation!D4</f>
        <v>47300000</v>
      </c>
      <c r="F38" s="19">
        <f>Transportation!H4</f>
        <v>0.41097900400641024</v>
      </c>
    </row>
    <row r="39" spans="2:11" s="4" customFormat="1" ht="20.100000000000001" customHeight="1">
      <c r="B39" s="160"/>
      <c r="C39" s="20" t="s">
        <v>318</v>
      </c>
      <c r="D39" s="21">
        <v>11</v>
      </c>
      <c r="E39" s="22">
        <f>Transportation!D5</f>
        <v>214578155</v>
      </c>
      <c r="F39" s="23">
        <f>Transportation!H5</f>
        <v>0.70219939862273373</v>
      </c>
    </row>
    <row r="40" spans="2:11" ht="20.100000000000001" customHeight="1">
      <c r="B40" s="163"/>
      <c r="C40" s="24" t="s">
        <v>155</v>
      </c>
      <c r="D40" s="25">
        <f>D39+D38</f>
        <v>17</v>
      </c>
      <c r="E40" s="26">
        <f>Transportation!D3</f>
        <v>261878155</v>
      </c>
      <c r="F40" s="29">
        <f>Transportation!H3</f>
        <v>0.58729255184044626</v>
      </c>
      <c r="I40" s="4"/>
      <c r="J40" s="4"/>
      <c r="K40" s="4"/>
    </row>
    <row r="41" spans="2:11" ht="20.100000000000001" customHeight="1">
      <c r="B41" s="159" t="s">
        <v>188</v>
      </c>
      <c r="C41" s="16" t="s">
        <v>319</v>
      </c>
      <c r="D41" s="17">
        <v>5</v>
      </c>
      <c r="E41" s="18">
        <f>Water.Sanitation!D4</f>
        <v>23025000</v>
      </c>
      <c r="F41" s="19">
        <f>Water.Sanitation!H4</f>
        <v>0.51286719089743593</v>
      </c>
      <c r="H41" s="4"/>
    </row>
    <row r="42" spans="2:11" s="4" customFormat="1" ht="20.100000000000001" customHeight="1">
      <c r="B42" s="160"/>
      <c r="C42" s="20" t="s">
        <v>320</v>
      </c>
      <c r="D42" s="21">
        <v>9</v>
      </c>
      <c r="E42" s="22">
        <f>Water.Sanitation!D5</f>
        <v>129488250</v>
      </c>
      <c r="F42" s="23">
        <f>Water.Sanitation!H5</f>
        <v>0.53942744714479407</v>
      </c>
    </row>
    <row r="43" spans="2:11" ht="20.100000000000001" customHeight="1">
      <c r="B43" s="162"/>
      <c r="C43" s="30" t="s">
        <v>321</v>
      </c>
      <c r="D43" s="31">
        <f>D42+D41</f>
        <v>14</v>
      </c>
      <c r="E43" s="32">
        <f>Water.Sanitation!D3</f>
        <v>152513250</v>
      </c>
      <c r="F43" s="33">
        <f>Water.Sanitation!H3</f>
        <v>0.52994164134216615</v>
      </c>
    </row>
    <row r="44" spans="2:11" s="4" customFormat="1" ht="20.100000000000001" customHeight="1">
      <c r="B44" s="38" t="s">
        <v>191</v>
      </c>
      <c r="C44" s="39"/>
      <c r="D44" s="40"/>
      <c r="E44" s="40">
        <f>E41+E35+E26+E38+E32+E29+E23+E20+E17+E14+E11+E8+E5</f>
        <v>687340000</v>
      </c>
      <c r="F44" s="41">
        <f>E44/E46</f>
        <v>0.38743458102079853</v>
      </c>
    </row>
    <row r="45" spans="2:11" s="4" customFormat="1" ht="20.100000000000001" customHeight="1">
      <c r="B45" s="38" t="s">
        <v>192</v>
      </c>
      <c r="C45" s="39"/>
      <c r="D45" s="42"/>
      <c r="E45" s="40">
        <f>E42+E36+E27+E39+E33+E30+E24+E21+E18+E15+E12+E9+E6</f>
        <v>1086740151</v>
      </c>
      <c r="F45" s="41">
        <f>E45/E46</f>
        <v>0.61256541897920147</v>
      </c>
      <c r="G45" s="2"/>
    </row>
    <row r="46" spans="2:11" s="8" customFormat="1" ht="20.100000000000001" customHeight="1">
      <c r="B46" s="38" t="s">
        <v>112</v>
      </c>
      <c r="C46" s="39"/>
      <c r="D46" s="39"/>
      <c r="E46" s="43">
        <f>SUM(E45+E44)</f>
        <v>1774080151</v>
      </c>
      <c r="F46" s="44"/>
      <c r="G46" s="10"/>
    </row>
    <row r="47" spans="2:11" customFormat="1" ht="12.75" customHeight="1">
      <c r="B47" s="171" t="s">
        <v>368</v>
      </c>
      <c r="C47" s="171"/>
      <c r="D47" s="171"/>
      <c r="E47" s="171"/>
      <c r="F47" s="171"/>
      <c r="G47" s="5"/>
    </row>
    <row r="48" spans="2:11" customFormat="1" ht="12.75" customHeight="1">
      <c r="B48" s="164" t="s">
        <v>369</v>
      </c>
      <c r="C48" s="164"/>
      <c r="D48" s="164"/>
      <c r="E48" s="164"/>
      <c r="F48" s="164"/>
      <c r="G48" s="5"/>
    </row>
    <row r="49" spans="2:7" customFormat="1" ht="13.5" customHeight="1">
      <c r="B49" s="158" t="s">
        <v>120</v>
      </c>
      <c r="C49" s="158"/>
      <c r="D49" s="158"/>
      <c r="E49" s="158"/>
      <c r="F49" s="158"/>
      <c r="G49" s="6"/>
    </row>
  </sheetData>
  <mergeCells count="17">
    <mergeCell ref="B11:B13"/>
    <mergeCell ref="B29:B31"/>
    <mergeCell ref="B48:F48"/>
    <mergeCell ref="B1:F3"/>
    <mergeCell ref="B47:F47"/>
    <mergeCell ref="B23:B25"/>
    <mergeCell ref="B17:B19"/>
    <mergeCell ref="B20:B22"/>
    <mergeCell ref="B14:B16"/>
    <mergeCell ref="B5:B7"/>
    <mergeCell ref="B8:B10"/>
    <mergeCell ref="B49:F49"/>
    <mergeCell ref="B26:B28"/>
    <mergeCell ref="B35:B37"/>
    <mergeCell ref="B32:B34"/>
    <mergeCell ref="B38:B40"/>
    <mergeCell ref="B41:B43"/>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dimension ref="A1:I24"/>
  <sheetViews>
    <sheetView workbookViewId="0">
      <selection activeCell="A4" sqref="A4:A5"/>
    </sheetView>
  </sheetViews>
  <sheetFormatPr defaultColWidth="30.5703125" defaultRowHeight="12"/>
  <cols>
    <col min="1" max="1" width="30.5703125" style="72"/>
    <col min="2" max="2" width="10.42578125" style="73" customWidth="1"/>
    <col min="3" max="5" width="10.7109375" style="74" customWidth="1"/>
    <col min="6" max="6" width="10.42578125" style="72" customWidth="1"/>
    <col min="7" max="7" width="32.5703125" style="72" customWidth="1"/>
    <col min="8" max="8" width="30.5703125" style="75"/>
    <col min="9" max="16384" width="30.5703125" style="72"/>
  </cols>
  <sheetData>
    <row r="1" spans="1:9" s="45" customFormat="1" ht="30" customHeight="1">
      <c r="A1" s="172" t="s">
        <v>171</v>
      </c>
      <c r="B1" s="172"/>
      <c r="C1" s="172"/>
      <c r="D1" s="172"/>
      <c r="E1" s="172"/>
      <c r="F1" s="172"/>
      <c r="G1" s="172"/>
      <c r="H1" s="172"/>
    </row>
    <row r="2" spans="1:9" s="46" customFormat="1" ht="30" customHeight="1">
      <c r="A2" s="173" t="s">
        <v>135</v>
      </c>
      <c r="B2" s="173"/>
      <c r="C2" s="173"/>
      <c r="D2" s="173"/>
      <c r="E2" s="173"/>
      <c r="F2" s="173"/>
      <c r="G2" s="173"/>
      <c r="H2" s="173"/>
    </row>
    <row r="3" spans="1:9" s="47" customFormat="1" ht="24">
      <c r="A3" s="47" t="s">
        <v>370</v>
      </c>
      <c r="B3" s="48"/>
      <c r="C3" s="49">
        <f>SUM(C7:C24)</f>
        <v>407334068</v>
      </c>
      <c r="D3" s="76">
        <f>SUM(D7:D24)</f>
        <v>208834068</v>
      </c>
      <c r="E3" s="49">
        <f>SUM(E7:E24)</f>
        <v>86259710</v>
      </c>
      <c r="F3" s="50"/>
      <c r="G3" s="47" t="s">
        <v>373</v>
      </c>
      <c r="H3" s="51">
        <f>AVERAGE(H7:H23)</f>
        <v>0.38886931286641463</v>
      </c>
    </row>
    <row r="4" spans="1:9" s="47" customFormat="1" ht="24">
      <c r="A4" s="47" t="s">
        <v>371</v>
      </c>
      <c r="B4" s="48"/>
      <c r="C4" s="49">
        <f>SUM(C7:C12)</f>
        <v>270000000</v>
      </c>
      <c r="D4" s="76">
        <f>SUM(D7:D12)</f>
        <v>71500000</v>
      </c>
      <c r="E4" s="49">
        <f>SUM(E7:E12)</f>
        <v>42691707</v>
      </c>
      <c r="F4" s="50"/>
      <c r="G4" s="47" t="s">
        <v>375</v>
      </c>
      <c r="H4" s="51">
        <f>AVERAGE(H7:H11)</f>
        <v>0.26710788492063486</v>
      </c>
    </row>
    <row r="5" spans="1:9" s="47" customFormat="1" ht="24">
      <c r="A5" s="47" t="s">
        <v>372</v>
      </c>
      <c r="B5" s="48"/>
      <c r="C5" s="49">
        <f>SUM(C14:C24)</f>
        <v>137334068</v>
      </c>
      <c r="D5" s="76">
        <f>SUM(D14:D24)</f>
        <v>137334068</v>
      </c>
      <c r="E5" s="49">
        <f>SUM(E14:E24)</f>
        <v>43568003</v>
      </c>
      <c r="F5" s="50"/>
      <c r="G5" s="47" t="s">
        <v>374</v>
      </c>
      <c r="H5" s="51">
        <f>AVERAGE(H14:H23)</f>
        <v>0.48863695812594604</v>
      </c>
    </row>
    <row r="6" spans="1:9" s="52" customFormat="1" ht="52.5" customHeight="1">
      <c r="A6" s="52" t="s">
        <v>124</v>
      </c>
      <c r="B6" s="53" t="s">
        <v>132</v>
      </c>
      <c r="C6" s="54" t="s">
        <v>141</v>
      </c>
      <c r="D6" s="54" t="s">
        <v>133</v>
      </c>
      <c r="E6" s="54" t="s">
        <v>277</v>
      </c>
      <c r="F6" s="52" t="s">
        <v>0</v>
      </c>
      <c r="G6" s="52" t="s">
        <v>131</v>
      </c>
      <c r="H6" s="55" t="s">
        <v>278</v>
      </c>
    </row>
    <row r="7" spans="1:9" s="61" customFormat="1" ht="50.25" customHeight="1">
      <c r="A7" s="56" t="s">
        <v>134</v>
      </c>
      <c r="B7" s="57">
        <v>0.505</v>
      </c>
      <c r="C7" s="58">
        <v>15000000</v>
      </c>
      <c r="D7" s="58">
        <f>B7*C7</f>
        <v>7575000</v>
      </c>
      <c r="E7" s="59">
        <v>12618313</v>
      </c>
      <c r="F7" s="60">
        <v>40325</v>
      </c>
      <c r="G7" s="61" t="s">
        <v>274</v>
      </c>
      <c r="H7" s="62">
        <f>(E7/C7)</f>
        <v>0.84122086666666662</v>
      </c>
    </row>
    <row r="8" spans="1:9" s="61" customFormat="1" ht="79.5" customHeight="1">
      <c r="A8" s="56" t="s">
        <v>331</v>
      </c>
      <c r="B8" s="57">
        <v>0.92500000000000004</v>
      </c>
      <c r="C8" s="58">
        <v>40000000</v>
      </c>
      <c r="D8" s="59">
        <f t="shared" ref="D8:D12" si="0">B8*C8</f>
        <v>37000000</v>
      </c>
      <c r="E8" s="59">
        <v>4764466</v>
      </c>
      <c r="F8" s="63">
        <v>40878</v>
      </c>
      <c r="G8" s="61" t="s">
        <v>366</v>
      </c>
      <c r="H8" s="62">
        <f>E8/C8</f>
        <v>0.11911165</v>
      </c>
    </row>
    <row r="9" spans="1:9" s="61" customFormat="1" ht="50.25" customHeight="1">
      <c r="A9" s="56" t="s">
        <v>266</v>
      </c>
      <c r="B9" s="57">
        <v>3.5000000000000003E-2</v>
      </c>
      <c r="C9" s="58">
        <v>70000000</v>
      </c>
      <c r="D9" s="58">
        <f t="shared" si="0"/>
        <v>2450000.0000000005</v>
      </c>
      <c r="E9" s="59">
        <v>24108928</v>
      </c>
      <c r="F9" s="60">
        <v>40878</v>
      </c>
      <c r="G9" s="61" t="s">
        <v>267</v>
      </c>
      <c r="H9" s="62">
        <f>E9/C9</f>
        <v>0.34441325714285714</v>
      </c>
    </row>
    <row r="10" spans="1:9" s="61" customFormat="1" ht="41.25" customHeight="1">
      <c r="A10" s="56" t="s">
        <v>148</v>
      </c>
      <c r="B10" s="57">
        <v>0.13500000000000001</v>
      </c>
      <c r="C10" s="59">
        <v>35000000</v>
      </c>
      <c r="D10" s="59">
        <f t="shared" si="0"/>
        <v>4725000</v>
      </c>
      <c r="E10" s="59">
        <v>1000000</v>
      </c>
      <c r="F10" s="60">
        <v>41179</v>
      </c>
      <c r="G10" s="61" t="s">
        <v>271</v>
      </c>
      <c r="H10" s="62">
        <f>E10/C10</f>
        <v>2.8571428571428571E-2</v>
      </c>
    </row>
    <row r="11" spans="1:9" s="61" customFormat="1" ht="40.5" customHeight="1">
      <c r="A11" s="56" t="s">
        <v>150</v>
      </c>
      <c r="B11" s="57">
        <v>0.17499999999999999</v>
      </c>
      <c r="C11" s="58">
        <v>90000000</v>
      </c>
      <c r="D11" s="59">
        <f t="shared" si="0"/>
        <v>15749999.999999998</v>
      </c>
      <c r="E11" s="59">
        <v>200000</v>
      </c>
      <c r="F11" s="64">
        <v>41179</v>
      </c>
      <c r="G11" s="61" t="s">
        <v>273</v>
      </c>
      <c r="H11" s="62">
        <f>E11/C11</f>
        <v>2.2222222222222222E-3</v>
      </c>
    </row>
    <row r="12" spans="1:9" s="61" customFormat="1" ht="25.5">
      <c r="A12" s="65" t="s">
        <v>344</v>
      </c>
      <c r="B12" s="61">
        <v>0.2</v>
      </c>
      <c r="C12" s="12">
        <v>20000000</v>
      </c>
      <c r="D12" s="59">
        <f t="shared" si="0"/>
        <v>4000000</v>
      </c>
      <c r="E12" s="59">
        <v>0</v>
      </c>
      <c r="F12" s="11">
        <v>41415</v>
      </c>
      <c r="G12" s="61" t="s">
        <v>345</v>
      </c>
      <c r="H12" s="62">
        <f>E12/C12</f>
        <v>0</v>
      </c>
    </row>
    <row r="13" spans="1:9" s="66" customFormat="1">
      <c r="A13" s="66" t="s">
        <v>1</v>
      </c>
      <c r="B13" s="67"/>
      <c r="C13" s="68"/>
      <c r="D13" s="68"/>
      <c r="E13" s="68"/>
      <c r="H13" s="69"/>
    </row>
    <row r="14" spans="1:9" s="61" customFormat="1" ht="35.25" customHeight="1">
      <c r="A14" s="56" t="s">
        <v>29</v>
      </c>
      <c r="B14" s="57">
        <v>1</v>
      </c>
      <c r="C14" s="59">
        <v>3055218</v>
      </c>
      <c r="D14" s="59">
        <f t="shared" ref="D14:D24" si="1">B14*C14</f>
        <v>3055218</v>
      </c>
      <c r="E14" s="58">
        <v>1026124</v>
      </c>
      <c r="F14" s="60">
        <v>40331</v>
      </c>
      <c r="G14" s="61" t="s">
        <v>228</v>
      </c>
      <c r="H14" s="62">
        <f t="shared" ref="H14:H24" si="2">E14/C14</f>
        <v>0.33585950331531172</v>
      </c>
      <c r="I14" s="59"/>
    </row>
    <row r="15" spans="1:9" s="61" customFormat="1" ht="24">
      <c r="A15" s="56" t="s">
        <v>50</v>
      </c>
      <c r="B15" s="70">
        <v>1</v>
      </c>
      <c r="C15" s="59">
        <v>13531094</v>
      </c>
      <c r="D15" s="59">
        <f t="shared" si="1"/>
        <v>13531094</v>
      </c>
      <c r="E15" s="58">
        <v>5377576</v>
      </c>
      <c r="F15" s="60">
        <v>40450</v>
      </c>
      <c r="G15" s="61" t="s">
        <v>228</v>
      </c>
      <c r="H15" s="62">
        <f t="shared" si="2"/>
        <v>0.39742359339163558</v>
      </c>
    </row>
    <row r="16" spans="1:9" s="61" customFormat="1" ht="24">
      <c r="A16" s="56" t="s">
        <v>57</v>
      </c>
      <c r="B16" s="70">
        <v>1</v>
      </c>
      <c r="C16" s="58">
        <v>15735033</v>
      </c>
      <c r="D16" s="59">
        <f t="shared" si="1"/>
        <v>15735033</v>
      </c>
      <c r="E16" s="58">
        <v>13855784</v>
      </c>
      <c r="F16" s="60">
        <v>40450</v>
      </c>
      <c r="G16" s="61" t="s">
        <v>228</v>
      </c>
      <c r="H16" s="62">
        <f t="shared" si="2"/>
        <v>0.88056910970571212</v>
      </c>
    </row>
    <row r="17" spans="1:8" s="61" customFormat="1" ht="24">
      <c r="A17" s="56" t="s">
        <v>130</v>
      </c>
      <c r="B17" s="70">
        <v>1</v>
      </c>
      <c r="C17" s="58">
        <v>5979349</v>
      </c>
      <c r="D17" s="59">
        <f t="shared" si="1"/>
        <v>5979349</v>
      </c>
      <c r="E17" s="58">
        <v>5630147</v>
      </c>
      <c r="F17" s="60">
        <v>40450</v>
      </c>
      <c r="G17" s="61" t="s">
        <v>228</v>
      </c>
      <c r="H17" s="62">
        <f t="shared" si="2"/>
        <v>0.94159865898444794</v>
      </c>
    </row>
    <row r="18" spans="1:8" s="61" customFormat="1" ht="24">
      <c r="A18" s="56" t="s">
        <v>80</v>
      </c>
      <c r="B18" s="70">
        <v>1</v>
      </c>
      <c r="C18" s="59">
        <v>170000</v>
      </c>
      <c r="D18" s="59">
        <f t="shared" si="1"/>
        <v>170000</v>
      </c>
      <c r="E18" s="58">
        <v>165051</v>
      </c>
      <c r="F18" s="63">
        <v>40625</v>
      </c>
      <c r="G18" s="61" t="s">
        <v>228</v>
      </c>
      <c r="H18" s="62">
        <f t="shared" si="2"/>
        <v>0.97088823529411761</v>
      </c>
    </row>
    <row r="19" spans="1:8" s="61" customFormat="1" ht="24">
      <c r="A19" s="56" t="s">
        <v>92</v>
      </c>
      <c r="B19" s="70">
        <v>1</v>
      </c>
      <c r="C19" s="58">
        <v>25000000</v>
      </c>
      <c r="D19" s="59">
        <f t="shared" si="1"/>
        <v>25000000</v>
      </c>
      <c r="E19" s="59">
        <v>0</v>
      </c>
      <c r="F19" s="63">
        <v>40786</v>
      </c>
      <c r="G19" s="61" t="s">
        <v>228</v>
      </c>
      <c r="H19" s="62">
        <f t="shared" si="2"/>
        <v>0</v>
      </c>
    </row>
    <row r="20" spans="1:8" s="61" customFormat="1" ht="24">
      <c r="A20" s="56" t="s">
        <v>93</v>
      </c>
      <c r="B20" s="70">
        <v>1</v>
      </c>
      <c r="C20" s="58">
        <v>15000000</v>
      </c>
      <c r="D20" s="59">
        <f t="shared" si="1"/>
        <v>15000000</v>
      </c>
      <c r="E20" s="58">
        <v>1998233</v>
      </c>
      <c r="F20" s="63">
        <v>40786</v>
      </c>
      <c r="G20" s="61" t="s">
        <v>228</v>
      </c>
      <c r="H20" s="62">
        <f t="shared" si="2"/>
        <v>0.13321553333333333</v>
      </c>
    </row>
    <row r="21" spans="1:8" s="61" customFormat="1" ht="24">
      <c r="A21" s="56" t="s">
        <v>102</v>
      </c>
      <c r="B21" s="70">
        <v>1</v>
      </c>
      <c r="C21" s="58">
        <v>1863374</v>
      </c>
      <c r="D21" s="59">
        <f t="shared" si="1"/>
        <v>1863374</v>
      </c>
      <c r="E21" s="58">
        <v>415788</v>
      </c>
      <c r="F21" s="63">
        <v>40891</v>
      </c>
      <c r="G21" s="61" t="s">
        <v>228</v>
      </c>
      <c r="H21" s="62">
        <f t="shared" si="2"/>
        <v>0.22313716945712456</v>
      </c>
    </row>
    <row r="22" spans="1:8" s="61" customFormat="1" ht="24">
      <c r="A22" s="56" t="s">
        <v>108</v>
      </c>
      <c r="B22" s="70">
        <v>1</v>
      </c>
      <c r="C22" s="58">
        <v>27000000</v>
      </c>
      <c r="D22" s="59">
        <f t="shared" si="1"/>
        <v>27000000</v>
      </c>
      <c r="E22" s="58">
        <v>99300</v>
      </c>
      <c r="F22" s="63">
        <v>41024</v>
      </c>
      <c r="G22" s="61" t="s">
        <v>228</v>
      </c>
      <c r="H22" s="62">
        <f t="shared" si="2"/>
        <v>3.6777777777777776E-3</v>
      </c>
    </row>
    <row r="23" spans="1:8" s="61" customFormat="1" ht="27.75" customHeight="1">
      <c r="A23" s="56" t="s">
        <v>110</v>
      </c>
      <c r="B23" s="70">
        <v>1</v>
      </c>
      <c r="C23" s="58">
        <v>15000000</v>
      </c>
      <c r="D23" s="59">
        <f t="shared" si="1"/>
        <v>15000000</v>
      </c>
      <c r="E23" s="58">
        <v>15000000</v>
      </c>
      <c r="F23" s="63">
        <v>41059</v>
      </c>
      <c r="G23" s="61" t="s">
        <v>228</v>
      </c>
      <c r="H23" s="62">
        <f t="shared" si="2"/>
        <v>1</v>
      </c>
    </row>
    <row r="24" spans="1:8" s="61" customFormat="1" ht="21.75" customHeight="1">
      <c r="A24" s="77" t="s">
        <v>350</v>
      </c>
      <c r="B24" s="70">
        <v>1</v>
      </c>
      <c r="C24" s="59">
        <v>15000000</v>
      </c>
      <c r="D24" s="59">
        <f t="shared" si="1"/>
        <v>15000000</v>
      </c>
      <c r="E24" s="59">
        <v>0</v>
      </c>
      <c r="F24" s="60">
        <v>41437</v>
      </c>
      <c r="G24" s="61" t="s">
        <v>228</v>
      </c>
      <c r="H24" s="62">
        <f t="shared" si="2"/>
        <v>0</v>
      </c>
    </row>
  </sheetData>
  <mergeCells count="2">
    <mergeCell ref="A1:H1"/>
    <mergeCell ref="A2:H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I27"/>
  <sheetViews>
    <sheetView workbookViewId="0">
      <selection activeCell="A3" sqref="A3:A5"/>
    </sheetView>
  </sheetViews>
  <sheetFormatPr defaultRowHeight="12"/>
  <cols>
    <col min="1" max="1" width="29.7109375" style="78" customWidth="1"/>
    <col min="2" max="2" width="9.140625" style="78"/>
    <col min="3" max="3" width="16.5703125" style="86" customWidth="1"/>
    <col min="4" max="4" width="12.140625" style="78" customWidth="1"/>
    <col min="5" max="5" width="12.42578125" style="86" customWidth="1"/>
    <col min="6" max="6" width="12.140625" style="78" customWidth="1"/>
    <col min="7" max="7" width="32.28515625" style="78" customWidth="1"/>
    <col min="8" max="8" width="10" style="87" bestFit="1" customWidth="1"/>
    <col min="9" max="9" width="12.140625" style="78" customWidth="1"/>
    <col min="10" max="16384" width="9.140625" style="78"/>
  </cols>
  <sheetData>
    <row r="1" spans="1:9">
      <c r="A1" s="172" t="s">
        <v>143</v>
      </c>
      <c r="B1" s="172"/>
      <c r="C1" s="172"/>
      <c r="D1" s="172"/>
      <c r="E1" s="172"/>
      <c r="F1" s="172"/>
      <c r="G1" s="172"/>
      <c r="H1" s="172"/>
      <c r="I1" s="45"/>
    </row>
    <row r="2" spans="1:9">
      <c r="A2" s="173" t="s">
        <v>138</v>
      </c>
      <c r="B2" s="173"/>
      <c r="C2" s="173"/>
      <c r="D2" s="173"/>
      <c r="E2" s="173"/>
      <c r="F2" s="173"/>
      <c r="G2" s="173"/>
      <c r="H2" s="173"/>
      <c r="I2" s="46"/>
    </row>
    <row r="3" spans="1:9">
      <c r="A3" s="47" t="s">
        <v>376</v>
      </c>
      <c r="B3" s="48"/>
      <c r="C3" s="49">
        <f>SUM(C7:C27)</f>
        <v>255227983</v>
      </c>
      <c r="D3" s="76">
        <f>SUM(D7:D27)</f>
        <v>242460483</v>
      </c>
      <c r="E3" s="49">
        <f>SUM(E7:E27)</f>
        <v>118517052.62</v>
      </c>
      <c r="F3" s="50"/>
      <c r="G3" s="47" t="s">
        <v>373</v>
      </c>
      <c r="H3" s="51">
        <f>AVERAGE(H7:H27)</f>
        <v>0.56260955977512794</v>
      </c>
      <c r="I3" s="47"/>
    </row>
    <row r="4" spans="1:9" ht="13.5" customHeight="1">
      <c r="A4" s="47" t="s">
        <v>378</v>
      </c>
      <c r="B4" s="48"/>
      <c r="C4" s="49">
        <f>SUM(C7:C10)</f>
        <v>105500000</v>
      </c>
      <c r="D4" s="76">
        <f>SUM(D7:D10)</f>
        <v>92732500</v>
      </c>
      <c r="E4" s="49">
        <f>SUM(E7:E10)</f>
        <v>57864968.619999997</v>
      </c>
      <c r="F4" s="50"/>
      <c r="G4" s="47" t="s">
        <v>375</v>
      </c>
      <c r="H4" s="51">
        <f>AVERAGE(H7:H10)</f>
        <v>0.78805836837662346</v>
      </c>
      <c r="I4" s="47"/>
    </row>
    <row r="5" spans="1:9">
      <c r="A5" s="47" t="s">
        <v>377</v>
      </c>
      <c r="B5" s="48"/>
      <c r="C5" s="49">
        <f>SUM(C12:C27)</f>
        <v>149727983</v>
      </c>
      <c r="D5" s="76">
        <f>SUM(D12:D27)</f>
        <v>149727983</v>
      </c>
      <c r="E5" s="49">
        <f>SUM(E12:E27)</f>
        <v>60652084</v>
      </c>
      <c r="F5" s="50"/>
      <c r="G5" s="47" t="s">
        <v>374</v>
      </c>
      <c r="H5" s="51">
        <f>AVERAGE(H12:H27)</f>
        <v>0.50624735762475426</v>
      </c>
      <c r="I5" s="47"/>
    </row>
    <row r="6" spans="1:9" ht="36">
      <c r="A6" s="52" t="s">
        <v>139</v>
      </c>
      <c r="B6" s="53" t="s">
        <v>132</v>
      </c>
      <c r="C6" s="54" t="s">
        <v>141</v>
      </c>
      <c r="D6" s="54" t="s">
        <v>133</v>
      </c>
      <c r="E6" s="54" t="s">
        <v>279</v>
      </c>
      <c r="F6" s="52" t="s">
        <v>0</v>
      </c>
      <c r="G6" s="52" t="s">
        <v>131</v>
      </c>
      <c r="H6" s="55" t="s">
        <v>278</v>
      </c>
      <c r="I6" s="52"/>
    </row>
    <row r="7" spans="1:9" ht="50.25" customHeight="1">
      <c r="A7" s="56" t="s">
        <v>140</v>
      </c>
      <c r="B7" s="57">
        <v>0.87</v>
      </c>
      <c r="C7" s="59">
        <v>12000000</v>
      </c>
      <c r="D7" s="59">
        <f>B7*C7</f>
        <v>10440000</v>
      </c>
      <c r="E7" s="58">
        <v>11891950</v>
      </c>
      <c r="F7" s="60">
        <v>40325</v>
      </c>
      <c r="G7" s="61" t="s">
        <v>254</v>
      </c>
      <c r="H7" s="62">
        <f>E7/C7</f>
        <v>0.9909958333333333</v>
      </c>
      <c r="I7" s="61"/>
    </row>
    <row r="8" spans="1:9" ht="54" customHeight="1">
      <c r="A8" s="56" t="s">
        <v>142</v>
      </c>
      <c r="B8" s="57">
        <v>0.84</v>
      </c>
      <c r="C8" s="59">
        <v>22000000</v>
      </c>
      <c r="D8" s="59">
        <f>B8*C8</f>
        <v>18480000</v>
      </c>
      <c r="E8" s="79">
        <v>20539258</v>
      </c>
      <c r="F8" s="60">
        <v>40317</v>
      </c>
      <c r="G8" s="61" t="s">
        <v>280</v>
      </c>
      <c r="H8" s="62">
        <f>E8/C8</f>
        <v>0.93360263636363638</v>
      </c>
      <c r="I8" s="61"/>
    </row>
    <row r="9" spans="1:9" ht="31.5" customHeight="1">
      <c r="A9" s="56" t="s">
        <v>144</v>
      </c>
      <c r="B9" s="57">
        <v>7.4999999999999997E-2</v>
      </c>
      <c r="C9" s="59">
        <v>1500000</v>
      </c>
      <c r="D9" s="59">
        <f>B9*C9</f>
        <v>112500</v>
      </c>
      <c r="E9" s="59">
        <v>1324832.6200000001</v>
      </c>
      <c r="F9" s="60">
        <v>40434</v>
      </c>
      <c r="G9" s="61" t="s">
        <v>275</v>
      </c>
      <c r="H9" s="62">
        <f>E9/C9</f>
        <v>0.88322174666666675</v>
      </c>
      <c r="I9" s="61"/>
    </row>
    <row r="10" spans="1:9" ht="51.75" customHeight="1">
      <c r="A10" s="56" t="s">
        <v>145</v>
      </c>
      <c r="B10" s="57">
        <v>0.91</v>
      </c>
      <c r="C10" s="58">
        <v>70000000</v>
      </c>
      <c r="D10" s="58">
        <f>B10*C10</f>
        <v>63700000</v>
      </c>
      <c r="E10" s="59">
        <v>24108928</v>
      </c>
      <c r="F10" s="63">
        <v>40878</v>
      </c>
      <c r="G10" s="56" t="s">
        <v>201</v>
      </c>
      <c r="H10" s="80">
        <f>E10/C10</f>
        <v>0.34441325714285714</v>
      </c>
      <c r="I10" s="56"/>
    </row>
    <row r="11" spans="1:9">
      <c r="A11" s="66" t="s">
        <v>1</v>
      </c>
      <c r="B11" s="67"/>
      <c r="C11" s="68"/>
      <c r="D11" s="68"/>
      <c r="E11" s="68"/>
      <c r="F11" s="66"/>
      <c r="G11" s="66"/>
      <c r="H11" s="69"/>
      <c r="I11" s="66"/>
    </row>
    <row r="12" spans="1:9" ht="36" customHeight="1">
      <c r="A12" s="56" t="s">
        <v>32</v>
      </c>
      <c r="B12" s="70">
        <v>1</v>
      </c>
      <c r="C12" s="58">
        <v>599171</v>
      </c>
      <c r="D12" s="58">
        <v>599171</v>
      </c>
      <c r="E12" s="81">
        <v>583708</v>
      </c>
      <c r="F12" s="60">
        <v>40374</v>
      </c>
      <c r="G12" s="61" t="s">
        <v>229</v>
      </c>
      <c r="H12" s="62">
        <f t="shared" ref="H12:H27" si="0">E12/C12</f>
        <v>0.97419267621430272</v>
      </c>
      <c r="I12" s="61"/>
    </row>
    <row r="13" spans="1:9" ht="33" customHeight="1">
      <c r="A13" s="82" t="s">
        <v>126</v>
      </c>
      <c r="B13" s="70">
        <v>1</v>
      </c>
      <c r="C13" s="58">
        <v>7572110</v>
      </c>
      <c r="D13" s="58">
        <v>7572110</v>
      </c>
      <c r="E13" s="58">
        <v>7572110</v>
      </c>
      <c r="F13" s="60">
        <v>40460</v>
      </c>
      <c r="G13" s="61" t="s">
        <v>229</v>
      </c>
      <c r="H13" s="62">
        <f t="shared" si="0"/>
        <v>1</v>
      </c>
      <c r="I13" s="61"/>
    </row>
    <row r="14" spans="1:9" ht="36.75" customHeight="1">
      <c r="A14" s="56" t="s">
        <v>129</v>
      </c>
      <c r="B14" s="70">
        <v>1</v>
      </c>
      <c r="C14" s="59">
        <v>24088</v>
      </c>
      <c r="D14" s="59">
        <f t="shared" ref="D14:D27" si="1">B14*C14</f>
        <v>24088</v>
      </c>
      <c r="E14" s="58">
        <v>24088</v>
      </c>
      <c r="F14" s="60">
        <v>40450</v>
      </c>
      <c r="G14" s="61" t="s">
        <v>229</v>
      </c>
      <c r="H14" s="62">
        <f t="shared" si="0"/>
        <v>1</v>
      </c>
      <c r="I14" s="61"/>
    </row>
    <row r="15" spans="1:9" ht="38.25" customHeight="1">
      <c r="A15" s="56" t="s">
        <v>63</v>
      </c>
      <c r="B15" s="70">
        <v>1</v>
      </c>
      <c r="C15" s="58">
        <v>50000000</v>
      </c>
      <c r="D15" s="59">
        <f t="shared" si="1"/>
        <v>50000000</v>
      </c>
      <c r="E15" s="81">
        <v>18197954</v>
      </c>
      <c r="F15" s="60">
        <v>40504</v>
      </c>
      <c r="G15" s="61" t="s">
        <v>229</v>
      </c>
      <c r="H15" s="62">
        <f t="shared" si="0"/>
        <v>0.36395907999999999</v>
      </c>
      <c r="I15" s="61"/>
    </row>
    <row r="16" spans="1:9" ht="40.5" customHeight="1">
      <c r="A16" s="56" t="s">
        <v>79</v>
      </c>
      <c r="B16" s="70">
        <v>1</v>
      </c>
      <c r="C16" s="59">
        <v>1000000</v>
      </c>
      <c r="D16" s="59">
        <f>B16*C16</f>
        <v>1000000</v>
      </c>
      <c r="E16" s="81">
        <v>633583</v>
      </c>
      <c r="F16" s="60">
        <v>40549</v>
      </c>
      <c r="G16" s="61" t="s">
        <v>229</v>
      </c>
      <c r="H16" s="62">
        <f>E16/C16</f>
        <v>0.63358300000000001</v>
      </c>
      <c r="I16" s="61"/>
    </row>
    <row r="17" spans="1:9" s="72" customFormat="1" ht="36">
      <c r="A17" s="61" t="s">
        <v>76</v>
      </c>
      <c r="B17" s="70">
        <v>1</v>
      </c>
      <c r="C17" s="58">
        <v>3978614</v>
      </c>
      <c r="D17" s="58">
        <v>3978614</v>
      </c>
      <c r="E17" s="81">
        <v>1752807</v>
      </c>
      <c r="F17" s="60">
        <v>40555</v>
      </c>
      <c r="G17" s="61" t="s">
        <v>229</v>
      </c>
      <c r="H17" s="62">
        <f>E17/C17</f>
        <v>0.44055718901104757</v>
      </c>
      <c r="I17" s="61"/>
    </row>
    <row r="18" spans="1:9" ht="38.25" customHeight="1">
      <c r="A18" s="56" t="s">
        <v>77</v>
      </c>
      <c r="B18" s="70">
        <v>1</v>
      </c>
      <c r="C18" s="58">
        <v>828000</v>
      </c>
      <c r="D18" s="58">
        <v>828000</v>
      </c>
      <c r="E18" s="81">
        <v>577519</v>
      </c>
      <c r="F18" s="60">
        <v>40561</v>
      </c>
      <c r="G18" s="61" t="s">
        <v>229</v>
      </c>
      <c r="H18" s="62">
        <f t="shared" si="0"/>
        <v>0.69748671497584536</v>
      </c>
      <c r="I18" s="61"/>
    </row>
    <row r="19" spans="1:9" ht="37.5" customHeight="1">
      <c r="A19" s="56" t="s">
        <v>81</v>
      </c>
      <c r="B19" s="70">
        <v>1</v>
      </c>
      <c r="C19" s="59">
        <v>20000000</v>
      </c>
      <c r="D19" s="59">
        <f t="shared" si="1"/>
        <v>20000000</v>
      </c>
      <c r="E19" s="83">
        <v>14927887</v>
      </c>
      <c r="F19" s="63">
        <v>40619</v>
      </c>
      <c r="G19" s="61" t="s">
        <v>229</v>
      </c>
      <c r="H19" s="62">
        <f t="shared" si="0"/>
        <v>0.74639434999999998</v>
      </c>
      <c r="I19" s="61"/>
    </row>
    <row r="20" spans="1:9" ht="34.5" customHeight="1">
      <c r="A20" s="56" t="s">
        <v>83</v>
      </c>
      <c r="B20" s="70">
        <v>1</v>
      </c>
      <c r="C20" s="59">
        <v>10000000</v>
      </c>
      <c r="D20" s="59">
        <f t="shared" si="1"/>
        <v>10000000</v>
      </c>
      <c r="E20" s="81">
        <v>6080749</v>
      </c>
      <c r="F20" s="63">
        <v>40681</v>
      </c>
      <c r="G20" s="61" t="s">
        <v>229</v>
      </c>
      <c r="H20" s="62">
        <f t="shared" si="0"/>
        <v>0.60807489999999997</v>
      </c>
      <c r="I20" s="61"/>
    </row>
    <row r="21" spans="1:9" ht="35.25" customHeight="1">
      <c r="A21" s="56" t="s">
        <v>95</v>
      </c>
      <c r="B21" s="70">
        <v>1</v>
      </c>
      <c r="C21" s="58">
        <v>200000</v>
      </c>
      <c r="D21" s="59">
        <f t="shared" si="1"/>
        <v>200000</v>
      </c>
      <c r="E21" s="81">
        <v>75942</v>
      </c>
      <c r="F21" s="63">
        <v>40824</v>
      </c>
      <c r="G21" s="61" t="s">
        <v>229</v>
      </c>
      <c r="H21" s="62">
        <f t="shared" si="0"/>
        <v>0.37970999999999999</v>
      </c>
      <c r="I21" s="61"/>
    </row>
    <row r="22" spans="1:9" ht="36" customHeight="1">
      <c r="A22" s="56" t="s">
        <v>96</v>
      </c>
      <c r="B22" s="70">
        <v>1</v>
      </c>
      <c r="C22" s="58">
        <v>50000000</v>
      </c>
      <c r="D22" s="59">
        <f t="shared" si="1"/>
        <v>50000000</v>
      </c>
      <c r="E22" s="81">
        <v>10048817</v>
      </c>
      <c r="F22" s="63">
        <v>40870</v>
      </c>
      <c r="G22" s="61" t="s">
        <v>229</v>
      </c>
      <c r="H22" s="62">
        <f t="shared" si="0"/>
        <v>0.20097634</v>
      </c>
      <c r="I22" s="61"/>
    </row>
    <row r="23" spans="1:9" ht="31.5" customHeight="1">
      <c r="A23" s="56" t="s">
        <v>99</v>
      </c>
      <c r="B23" s="70">
        <v>1</v>
      </c>
      <c r="C23" s="58">
        <v>5000000</v>
      </c>
      <c r="D23" s="59">
        <f t="shared" si="1"/>
        <v>5000000</v>
      </c>
      <c r="E23" s="81">
        <v>157143</v>
      </c>
      <c r="F23" s="63">
        <v>40891</v>
      </c>
      <c r="G23" s="61" t="s">
        <v>229</v>
      </c>
      <c r="H23" s="62">
        <f t="shared" si="0"/>
        <v>3.1428600000000001E-2</v>
      </c>
      <c r="I23" s="61"/>
    </row>
    <row r="24" spans="1:9" ht="42" customHeight="1">
      <c r="A24" s="56" t="s">
        <v>103</v>
      </c>
      <c r="B24" s="70">
        <v>1</v>
      </c>
      <c r="C24" s="58">
        <v>15000</v>
      </c>
      <c r="D24" s="59">
        <f t="shared" si="1"/>
        <v>15000</v>
      </c>
      <c r="E24" s="58">
        <v>14777</v>
      </c>
      <c r="F24" s="63">
        <v>40891</v>
      </c>
      <c r="G24" s="61" t="s">
        <v>229</v>
      </c>
      <c r="H24" s="62">
        <f t="shared" si="0"/>
        <v>0.98513333333333331</v>
      </c>
      <c r="I24" s="61"/>
    </row>
    <row r="25" spans="1:9" ht="35.25" customHeight="1">
      <c r="A25" s="56" t="s">
        <v>121</v>
      </c>
      <c r="B25" s="70">
        <v>1</v>
      </c>
      <c r="C25" s="58">
        <v>130000</v>
      </c>
      <c r="D25" s="59">
        <f t="shared" si="1"/>
        <v>130000</v>
      </c>
      <c r="E25" s="59">
        <v>5000</v>
      </c>
      <c r="F25" s="63">
        <v>41068</v>
      </c>
      <c r="G25" s="61" t="s">
        <v>229</v>
      </c>
      <c r="H25" s="62">
        <f t="shared" si="0"/>
        <v>3.8461538461538464E-2</v>
      </c>
      <c r="I25" s="61"/>
    </row>
    <row r="26" spans="1:9" s="72" customFormat="1" ht="36">
      <c r="A26" s="84" t="s">
        <v>337</v>
      </c>
      <c r="B26" s="61">
        <v>1</v>
      </c>
      <c r="C26" s="12">
        <v>45000</v>
      </c>
      <c r="D26" s="59">
        <f>B26*C26</f>
        <v>45000</v>
      </c>
      <c r="E26" s="59">
        <v>0</v>
      </c>
      <c r="F26" s="85">
        <v>41088</v>
      </c>
      <c r="G26" s="61" t="s">
        <v>229</v>
      </c>
      <c r="H26" s="62">
        <f>E26/C26</f>
        <v>0</v>
      </c>
      <c r="I26" s="61"/>
    </row>
    <row r="27" spans="1:9" ht="30.75" customHeight="1">
      <c r="A27" s="61" t="s">
        <v>198</v>
      </c>
      <c r="B27" s="70">
        <v>1</v>
      </c>
      <c r="C27" s="59">
        <v>336000</v>
      </c>
      <c r="D27" s="59">
        <f t="shared" si="1"/>
        <v>336000</v>
      </c>
      <c r="E27" s="59">
        <v>0</v>
      </c>
      <c r="F27" s="60">
        <v>41205</v>
      </c>
      <c r="G27" s="61" t="s">
        <v>229</v>
      </c>
      <c r="H27" s="62">
        <f t="shared" si="0"/>
        <v>0</v>
      </c>
      <c r="I27" s="61"/>
    </row>
  </sheetData>
  <mergeCells count="2">
    <mergeCell ref="A1:H1"/>
    <mergeCell ref="A2:H2"/>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H28"/>
  <sheetViews>
    <sheetView workbookViewId="0">
      <selection activeCell="C7" sqref="C7"/>
    </sheetView>
  </sheetViews>
  <sheetFormatPr defaultRowHeight="36.75" customHeight="1"/>
  <cols>
    <col min="1" max="1" width="31.28515625" style="108" customWidth="1"/>
    <col min="2" max="2" width="9" style="108" customWidth="1"/>
    <col min="3" max="3" width="10.7109375" style="74" customWidth="1"/>
    <col min="4" max="5" width="11.140625" style="74" customWidth="1"/>
    <col min="6" max="6" width="11.140625" style="99" bestFit="1" customWidth="1"/>
    <col min="7" max="7" width="27" style="108" customWidth="1"/>
    <col min="8" max="8" width="9.5703125" style="75" bestFit="1" customWidth="1"/>
    <col min="9" max="16384" width="9.140625" style="108"/>
  </cols>
  <sheetData>
    <row r="1" spans="1:8" s="100" customFormat="1" ht="33.75" customHeight="1">
      <c r="A1" s="174" t="s">
        <v>146</v>
      </c>
      <c r="B1" s="174"/>
      <c r="C1" s="174"/>
      <c r="D1" s="174"/>
      <c r="E1" s="174"/>
      <c r="F1" s="174"/>
      <c r="G1" s="174"/>
      <c r="H1" s="174"/>
    </row>
    <row r="2" spans="1:8" s="101" customFormat="1" ht="30" customHeight="1">
      <c r="A2" s="175" t="s">
        <v>169</v>
      </c>
      <c r="B2" s="175"/>
      <c r="C2" s="175"/>
      <c r="D2" s="175"/>
      <c r="E2" s="175"/>
      <c r="F2" s="175"/>
      <c r="G2" s="175"/>
      <c r="H2" s="175"/>
    </row>
    <row r="3" spans="1:8" s="102" customFormat="1" ht="15.75" customHeight="1">
      <c r="A3" s="47" t="s">
        <v>379</v>
      </c>
      <c r="C3" s="49">
        <f>SUM(C7:C28)</f>
        <v>303951111</v>
      </c>
      <c r="D3" s="76">
        <f>SUM(D7:D28)</f>
        <v>181551111</v>
      </c>
      <c r="E3" s="49">
        <f>SUM(E7:E28)</f>
        <v>92355556</v>
      </c>
      <c r="F3" s="50"/>
      <c r="G3" s="47" t="s">
        <v>373</v>
      </c>
      <c r="H3" s="89">
        <f>AVERAGE(H7:H23)</f>
        <v>0.48411802306251217</v>
      </c>
    </row>
    <row r="4" spans="1:8" s="102" customFormat="1" ht="24.75" customHeight="1">
      <c r="A4" s="47" t="s">
        <v>380</v>
      </c>
      <c r="C4" s="49">
        <f>SUM(C7:C11)</f>
        <v>175500000</v>
      </c>
      <c r="D4" s="76">
        <f>SUM(D7:D11)</f>
        <v>53100000</v>
      </c>
      <c r="E4" s="49">
        <f>SUM(E7:E11)</f>
        <v>32277078</v>
      </c>
      <c r="F4" s="50"/>
      <c r="G4" s="47" t="s">
        <v>375</v>
      </c>
      <c r="H4" s="89">
        <f>AVERAGE(H7:H10)</f>
        <v>0.512507396031746</v>
      </c>
    </row>
    <row r="5" spans="1:8" s="102" customFormat="1" ht="15" customHeight="1">
      <c r="A5" s="47" t="s">
        <v>381</v>
      </c>
      <c r="C5" s="49">
        <f>SUM(C13:C28)</f>
        <v>128451111</v>
      </c>
      <c r="D5" s="76">
        <f>SUM(D13:D28)</f>
        <v>128451111</v>
      </c>
      <c r="E5" s="49">
        <f>SUM(E13:E28)</f>
        <v>60078478</v>
      </c>
      <c r="F5" s="50"/>
      <c r="G5" s="47" t="s">
        <v>374</v>
      </c>
      <c r="H5" s="89">
        <f>AVERAGE(H14:H24)</f>
        <v>0.45030170771574657</v>
      </c>
    </row>
    <row r="6" spans="1:8" s="103" customFormat="1" ht="40.5" customHeight="1">
      <c r="A6" s="103" t="s">
        <v>147</v>
      </c>
      <c r="B6" s="103" t="s">
        <v>132</v>
      </c>
      <c r="C6" s="54" t="s">
        <v>141</v>
      </c>
      <c r="D6" s="54" t="s">
        <v>133</v>
      </c>
      <c r="E6" s="54" t="s">
        <v>279</v>
      </c>
      <c r="F6" s="91" t="s">
        <v>0</v>
      </c>
      <c r="G6" s="103" t="s">
        <v>131</v>
      </c>
      <c r="H6" s="55" t="s">
        <v>118</v>
      </c>
    </row>
    <row r="7" spans="1:8" s="104" customFormat="1" ht="55.5" customHeight="1">
      <c r="A7" s="82" t="s">
        <v>149</v>
      </c>
      <c r="B7" s="82">
        <v>1</v>
      </c>
      <c r="C7" s="59">
        <v>500000</v>
      </c>
      <c r="D7" s="59">
        <f>B7*C7</f>
        <v>500000</v>
      </c>
      <c r="E7" s="59">
        <v>500000</v>
      </c>
      <c r="F7" s="64">
        <v>40315</v>
      </c>
      <c r="G7" s="104" t="s">
        <v>365</v>
      </c>
      <c r="H7" s="62">
        <f>E7/C7</f>
        <v>1</v>
      </c>
    </row>
    <row r="8" spans="1:8" s="104" customFormat="1" ht="42" customHeight="1">
      <c r="A8" s="82" t="s">
        <v>151</v>
      </c>
      <c r="B8" s="82">
        <v>0.125</v>
      </c>
      <c r="C8" s="59">
        <v>30000000</v>
      </c>
      <c r="D8" s="59">
        <f>B8*C8</f>
        <v>3750000</v>
      </c>
      <c r="E8" s="59">
        <v>30577078</v>
      </c>
      <c r="F8" s="64">
        <v>40395</v>
      </c>
      <c r="G8" s="104" t="s">
        <v>259</v>
      </c>
      <c r="H8" s="62">
        <f>E8/C8</f>
        <v>1.0192359333333334</v>
      </c>
    </row>
    <row r="9" spans="1:8" s="104" customFormat="1" ht="39" customHeight="1">
      <c r="A9" s="82" t="s">
        <v>148</v>
      </c>
      <c r="B9" s="82">
        <v>0.03</v>
      </c>
      <c r="C9" s="59">
        <v>35000000</v>
      </c>
      <c r="D9" s="59">
        <f>B9*C9</f>
        <v>1050000</v>
      </c>
      <c r="E9" s="59">
        <v>1000000</v>
      </c>
      <c r="F9" s="64">
        <v>41179</v>
      </c>
      <c r="G9" s="104" t="s">
        <v>272</v>
      </c>
      <c r="H9" s="62">
        <f>E9/C9</f>
        <v>2.8571428571428571E-2</v>
      </c>
    </row>
    <row r="10" spans="1:8" s="104" customFormat="1" ht="48" customHeight="1">
      <c r="A10" s="82" t="s">
        <v>150</v>
      </c>
      <c r="B10" s="82">
        <v>0.5</v>
      </c>
      <c r="C10" s="59">
        <v>90000000</v>
      </c>
      <c r="D10" s="59">
        <f>B10*C10</f>
        <v>45000000</v>
      </c>
      <c r="E10" s="59">
        <v>200000</v>
      </c>
      <c r="F10" s="64">
        <v>41179</v>
      </c>
      <c r="G10" s="104" t="s">
        <v>329</v>
      </c>
      <c r="H10" s="62">
        <f>E10/C10</f>
        <v>2.2222222222222222E-3</v>
      </c>
    </row>
    <row r="11" spans="1:8" s="104" customFormat="1" ht="48" customHeight="1">
      <c r="A11" s="84" t="s">
        <v>351</v>
      </c>
      <c r="B11" s="82">
        <v>0.14000000000000001</v>
      </c>
      <c r="C11" s="59">
        <v>20000000</v>
      </c>
      <c r="D11" s="59">
        <f>B11*C11</f>
        <v>2800000.0000000005</v>
      </c>
      <c r="E11" s="59">
        <v>0</v>
      </c>
      <c r="F11" s="64">
        <v>41443</v>
      </c>
      <c r="G11" s="104" t="s">
        <v>352</v>
      </c>
      <c r="H11" s="62">
        <f>E11/C11</f>
        <v>0</v>
      </c>
    </row>
    <row r="12" spans="1:8" s="106" customFormat="1" ht="17.25" customHeight="1">
      <c r="A12" s="105" t="s">
        <v>230</v>
      </c>
      <c r="B12" s="105"/>
      <c r="C12" s="68"/>
      <c r="D12" s="68"/>
      <c r="E12" s="68"/>
      <c r="F12" s="96"/>
      <c r="H12" s="69"/>
    </row>
    <row r="13" spans="1:8" s="61" customFormat="1" ht="24">
      <c r="A13" s="56" t="s">
        <v>6</v>
      </c>
      <c r="B13" s="70">
        <v>1</v>
      </c>
      <c r="C13" s="59">
        <v>1000000</v>
      </c>
      <c r="D13" s="59">
        <f>B13*C13</f>
        <v>1000000</v>
      </c>
      <c r="E13" s="58">
        <v>742540</v>
      </c>
      <c r="F13" s="64">
        <v>40238</v>
      </c>
      <c r="G13" s="61" t="s">
        <v>231</v>
      </c>
      <c r="H13" s="62">
        <f>E13/C13</f>
        <v>0.74253999999999998</v>
      </c>
    </row>
    <row r="14" spans="1:8" s="104" customFormat="1" ht="31.5" customHeight="1">
      <c r="A14" s="82" t="s">
        <v>13</v>
      </c>
      <c r="B14" s="82">
        <v>1</v>
      </c>
      <c r="C14" s="59">
        <v>500000</v>
      </c>
      <c r="D14" s="59">
        <v>500000</v>
      </c>
      <c r="E14" s="59">
        <v>500000</v>
      </c>
      <c r="F14" s="64">
        <v>40253</v>
      </c>
      <c r="G14" s="104" t="s">
        <v>231</v>
      </c>
      <c r="H14" s="62">
        <f t="shared" ref="H14:H24" si="0">E14/C14</f>
        <v>1</v>
      </c>
    </row>
    <row r="15" spans="1:8" s="104" customFormat="1" ht="33.75" customHeight="1">
      <c r="A15" s="82" t="s">
        <v>34</v>
      </c>
      <c r="B15" s="82">
        <v>1</v>
      </c>
      <c r="C15" s="58">
        <v>14000000</v>
      </c>
      <c r="D15" s="59">
        <f t="shared" ref="D15:D24" si="1">B15*C15</f>
        <v>14000000</v>
      </c>
      <c r="E15" s="58">
        <v>405759</v>
      </c>
      <c r="F15" s="64">
        <v>40380</v>
      </c>
      <c r="G15" s="104" t="s">
        <v>231</v>
      </c>
      <c r="H15" s="62">
        <f t="shared" si="0"/>
        <v>2.8982785714285714E-2</v>
      </c>
    </row>
    <row r="16" spans="1:8" s="104" customFormat="1" ht="24">
      <c r="A16" s="82" t="s">
        <v>39</v>
      </c>
      <c r="B16" s="104">
        <v>1</v>
      </c>
      <c r="C16" s="59">
        <v>100000</v>
      </c>
      <c r="D16" s="59">
        <f t="shared" si="1"/>
        <v>100000</v>
      </c>
      <c r="E16" s="58">
        <v>99392</v>
      </c>
      <c r="F16" s="64">
        <v>40385</v>
      </c>
      <c r="G16" s="104" t="s">
        <v>231</v>
      </c>
      <c r="H16" s="62">
        <f t="shared" si="0"/>
        <v>0.99392000000000003</v>
      </c>
    </row>
    <row r="17" spans="1:8" s="104" customFormat="1" ht="24">
      <c r="A17" s="82" t="s">
        <v>41</v>
      </c>
      <c r="B17" s="104">
        <v>1</v>
      </c>
      <c r="C17" s="59">
        <v>150000</v>
      </c>
      <c r="D17" s="59">
        <f t="shared" si="1"/>
        <v>150000</v>
      </c>
      <c r="E17" s="59">
        <v>600</v>
      </c>
      <c r="F17" s="64">
        <v>40416</v>
      </c>
      <c r="G17" s="104" t="s">
        <v>231</v>
      </c>
      <c r="H17" s="62">
        <f t="shared" si="0"/>
        <v>4.0000000000000001E-3</v>
      </c>
    </row>
    <row r="18" spans="1:8" s="104" customFormat="1" ht="24" customHeight="1">
      <c r="A18" s="82" t="s">
        <v>42</v>
      </c>
      <c r="B18" s="104">
        <v>1</v>
      </c>
      <c r="C18" s="59">
        <v>429000</v>
      </c>
      <c r="D18" s="59">
        <f t="shared" si="1"/>
        <v>429000</v>
      </c>
      <c r="E18" s="58">
        <v>47005</v>
      </c>
      <c r="F18" s="64">
        <v>40416</v>
      </c>
      <c r="G18" s="104" t="s">
        <v>231</v>
      </c>
      <c r="H18" s="62">
        <f t="shared" si="0"/>
        <v>0.10956876456876456</v>
      </c>
    </row>
    <row r="19" spans="1:8" s="104" customFormat="1" ht="24">
      <c r="A19" s="82" t="s">
        <v>52</v>
      </c>
      <c r="B19" s="104">
        <v>1</v>
      </c>
      <c r="C19" s="58">
        <v>15772111</v>
      </c>
      <c r="D19" s="58">
        <v>15772111</v>
      </c>
      <c r="E19" s="58">
        <v>10481706</v>
      </c>
      <c r="F19" s="97">
        <v>40450</v>
      </c>
      <c r="G19" s="104" t="s">
        <v>231</v>
      </c>
      <c r="H19" s="62">
        <f t="shared" si="0"/>
        <v>0.66457216792349483</v>
      </c>
    </row>
    <row r="20" spans="1:8" s="104" customFormat="1" ht="36">
      <c r="A20" s="82" t="s">
        <v>87</v>
      </c>
      <c r="B20" s="104">
        <v>1</v>
      </c>
      <c r="C20" s="58">
        <v>35000000</v>
      </c>
      <c r="D20" s="59">
        <f t="shared" si="1"/>
        <v>35000000</v>
      </c>
      <c r="E20" s="58">
        <v>35000000</v>
      </c>
      <c r="F20" s="97">
        <v>40749</v>
      </c>
      <c r="G20" s="104" t="s">
        <v>231</v>
      </c>
      <c r="H20" s="62">
        <f t="shared" si="0"/>
        <v>1</v>
      </c>
    </row>
    <row r="21" spans="1:8" s="104" customFormat="1" ht="24">
      <c r="A21" s="82" t="s">
        <v>104</v>
      </c>
      <c r="B21" s="104">
        <v>1</v>
      </c>
      <c r="C21" s="58">
        <v>20000000</v>
      </c>
      <c r="D21" s="59">
        <f t="shared" si="1"/>
        <v>20000000</v>
      </c>
      <c r="E21" s="58">
        <v>619528</v>
      </c>
      <c r="F21" s="97">
        <v>40891</v>
      </c>
      <c r="G21" s="104" t="s">
        <v>231</v>
      </c>
      <c r="H21" s="62">
        <f t="shared" si="0"/>
        <v>3.0976400000000001E-2</v>
      </c>
    </row>
    <row r="22" spans="1:8" s="104" customFormat="1" ht="24">
      <c r="A22" s="82" t="s">
        <v>109</v>
      </c>
      <c r="B22" s="104">
        <v>1</v>
      </c>
      <c r="C22" s="58">
        <v>1500000</v>
      </c>
      <c r="D22" s="59">
        <f t="shared" si="1"/>
        <v>1500000</v>
      </c>
      <c r="E22" s="58">
        <v>181948</v>
      </c>
      <c r="F22" s="97">
        <v>41051</v>
      </c>
      <c r="G22" s="104" t="s">
        <v>231</v>
      </c>
      <c r="H22" s="62">
        <f t="shared" si="0"/>
        <v>0.12129866666666667</v>
      </c>
    </row>
    <row r="23" spans="1:8" s="104" customFormat="1" ht="36">
      <c r="A23" s="82" t="s">
        <v>117</v>
      </c>
      <c r="B23" s="82">
        <v>1</v>
      </c>
      <c r="C23" s="58">
        <v>12000000</v>
      </c>
      <c r="D23" s="58">
        <f t="shared" si="1"/>
        <v>12000000</v>
      </c>
      <c r="E23" s="58">
        <v>12000000</v>
      </c>
      <c r="F23" s="97">
        <v>41066</v>
      </c>
      <c r="G23" s="104" t="s">
        <v>231</v>
      </c>
      <c r="H23" s="62">
        <f t="shared" si="0"/>
        <v>1</v>
      </c>
    </row>
    <row r="24" spans="1:8" s="104" customFormat="1" ht="36.75" customHeight="1">
      <c r="A24" s="84" t="s">
        <v>353</v>
      </c>
      <c r="B24" s="104">
        <v>1</v>
      </c>
      <c r="C24" s="12">
        <v>500000</v>
      </c>
      <c r="D24" s="59">
        <f t="shared" si="1"/>
        <v>500000</v>
      </c>
      <c r="E24" s="59">
        <v>0</v>
      </c>
      <c r="F24" s="85">
        <v>41416</v>
      </c>
      <c r="G24" s="104" t="s">
        <v>231</v>
      </c>
      <c r="H24" s="62">
        <f t="shared" si="0"/>
        <v>0</v>
      </c>
    </row>
    <row r="25" spans="1:8" s="104" customFormat="1" ht="24">
      <c r="A25" s="84" t="s">
        <v>354</v>
      </c>
      <c r="B25" s="104">
        <v>1</v>
      </c>
      <c r="C25" s="12">
        <v>500000</v>
      </c>
      <c r="D25" s="59">
        <f>B25*C25</f>
        <v>500000</v>
      </c>
      <c r="E25" s="59">
        <v>0</v>
      </c>
      <c r="F25" s="85">
        <v>41416</v>
      </c>
      <c r="G25" s="104" t="s">
        <v>231</v>
      </c>
      <c r="H25" s="62">
        <f>E25/C25</f>
        <v>0</v>
      </c>
    </row>
    <row r="26" spans="1:8" s="104" customFormat="1" ht="24">
      <c r="A26" s="84" t="s">
        <v>355</v>
      </c>
      <c r="B26" s="82">
        <v>1</v>
      </c>
      <c r="C26" s="12">
        <v>2000000</v>
      </c>
      <c r="D26" s="58">
        <f>B26*C26</f>
        <v>2000000</v>
      </c>
      <c r="E26" s="58">
        <v>0</v>
      </c>
      <c r="F26" s="85">
        <v>41416</v>
      </c>
      <c r="G26" s="104" t="s">
        <v>231</v>
      </c>
      <c r="H26" s="62">
        <f>E26/C26</f>
        <v>0</v>
      </c>
    </row>
    <row r="27" spans="1:8" s="104" customFormat="1" ht="36">
      <c r="A27" s="84" t="s">
        <v>356</v>
      </c>
      <c r="B27" s="104">
        <v>1</v>
      </c>
      <c r="C27" s="12">
        <v>22000000</v>
      </c>
      <c r="D27" s="59">
        <f>B27*C27</f>
        <v>22000000</v>
      </c>
      <c r="E27" s="59">
        <v>0</v>
      </c>
      <c r="F27" s="85">
        <v>41437</v>
      </c>
      <c r="G27" s="104" t="s">
        <v>231</v>
      </c>
      <c r="H27" s="62">
        <f>E27/C27</f>
        <v>0</v>
      </c>
    </row>
    <row r="28" spans="1:8" s="104" customFormat="1" ht="36.75" customHeight="1">
      <c r="A28" s="84" t="s">
        <v>357</v>
      </c>
      <c r="B28" s="104">
        <v>1</v>
      </c>
      <c r="C28" s="107">
        <v>3000000</v>
      </c>
      <c r="D28" s="59">
        <f>B28*C28</f>
        <v>3000000</v>
      </c>
      <c r="E28" s="59">
        <v>0</v>
      </c>
      <c r="F28" s="85">
        <v>41451</v>
      </c>
      <c r="G28" s="104" t="s">
        <v>231</v>
      </c>
      <c r="H28" s="62">
        <f>E28/C28</f>
        <v>0</v>
      </c>
    </row>
  </sheetData>
  <mergeCells count="2">
    <mergeCell ref="A1:H1"/>
    <mergeCell ref="A2:H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vt:i4>
      </vt:variant>
    </vt:vector>
  </HeadingPairs>
  <TitlesOfParts>
    <vt:vector size="27" baseType="lpstr">
      <vt:lpstr>Summary</vt:lpstr>
      <vt:lpstr>World Bank total</vt:lpstr>
      <vt:lpstr>IDB total</vt:lpstr>
      <vt:lpstr>IDB loans v. grants</vt:lpstr>
      <vt:lpstr>IMF total</vt:lpstr>
      <vt:lpstr>Sectoral overview</vt:lpstr>
      <vt:lpstr>Agr.Rural Dev</vt:lpstr>
      <vt:lpstr>Education</vt:lpstr>
      <vt:lpstr>Energy</vt:lpstr>
      <vt:lpstr>Finance, Trade, Industry</vt:lpstr>
      <vt:lpstr>Gender GBV</vt:lpstr>
      <vt:lpstr>Health incl Cholera</vt:lpstr>
      <vt:lpstr>Housing</vt:lpstr>
      <vt:lpstr>Natural disaster management</vt:lpstr>
      <vt:lpstr>PovVuln Anal Reduc</vt:lpstr>
      <vt:lpstr>Public sector governance</vt:lpstr>
      <vt:lpstr>Tourism</vt:lpstr>
      <vt:lpstr>Transportation</vt:lpstr>
      <vt:lpstr>Water.Sanitation</vt:lpstr>
      <vt:lpstr>'World Bank total'!_ftn1</vt:lpstr>
      <vt:lpstr>'World Bank total'!_ftnref1</vt:lpstr>
      <vt:lpstr>'IDB total'!Print_Area</vt:lpstr>
      <vt:lpstr>'IMF total'!Print_Area</vt:lpstr>
      <vt:lpstr>Summary!Print_Area</vt:lpstr>
      <vt:lpstr>'World Bank total'!Print_Area</vt:lpstr>
      <vt:lpstr>'IDB total'!Print_Titles</vt:lpstr>
      <vt:lpstr>'World Bank total'!Print_Titles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Arend</dc:creator>
  <cp:lastModifiedBy>Elizabeth Arend</cp:lastModifiedBy>
  <dcterms:created xsi:type="dcterms:W3CDTF">2012-06-27T18:45:34Z</dcterms:created>
  <dcterms:modified xsi:type="dcterms:W3CDTF">2013-10-08T17:50:20Z</dcterms:modified>
</cp:coreProperties>
</file>